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EPORTES OAI\REPORTES MARZO\"/>
    </mc:Choice>
  </mc:AlternateContent>
  <bookViews>
    <workbookView xWindow="240" yWindow="90" windowWidth="18855" windowHeight="13260" firstSheet="48" activeTab="48"/>
  </bookViews>
  <sheets>
    <sheet name="Hoja1" sheetId="1" state="hidden" r:id="rId1"/>
    <sheet name="ABRIL" sheetId="5" state="hidden" r:id="rId2"/>
    <sheet name="MAYO" sheetId="6" state="hidden" r:id="rId3"/>
    <sheet name="JUNIO" sheetId="7" state="hidden" r:id="rId4"/>
    <sheet name="JULIO" sheetId="8" state="hidden" r:id="rId5"/>
    <sheet name="Hoja2" sheetId="19" state="hidden" r:id="rId6"/>
    <sheet name="AGOSTO" sheetId="9" state="hidden" r:id="rId7"/>
    <sheet name="SEPTIEMBRE" sheetId="10" state="hidden" r:id="rId8"/>
    <sheet name="OCTUBRE" sheetId="11" state="hidden" r:id="rId9"/>
    <sheet name="NOVIEMBRE" sheetId="12" state="hidden" r:id="rId10"/>
    <sheet name="DICIEMBRE" sheetId="13" state="hidden" r:id="rId11"/>
    <sheet name="ENERO-14" sheetId="14" state="hidden" r:id="rId12"/>
    <sheet name="FEBRERO-14" sheetId="15" state="hidden" r:id="rId13"/>
    <sheet name="ABRIL-14" sheetId="16" state="hidden" r:id="rId14"/>
    <sheet name="MAYO-14" sheetId="17" state="hidden" r:id="rId15"/>
    <sheet name="JULIO-14" sheetId="18" state="hidden" r:id="rId16"/>
    <sheet name="AGOSTO-14" sheetId="20" state="hidden" r:id="rId17"/>
    <sheet name="SEPTIEMBRE-14" sheetId="21" state="hidden" r:id="rId18"/>
    <sheet name="OCTUBRE-14" sheetId="22" state="hidden" r:id="rId19"/>
    <sheet name="NOVIEMBRE-14" sheetId="23" state="hidden" r:id="rId20"/>
    <sheet name="ENERO 2015" sheetId="24" state="hidden" r:id="rId21"/>
    <sheet name="MARZO 2015" sheetId="25" state="hidden" r:id="rId22"/>
    <sheet name="JUNIO-15" sheetId="26" state="hidden" r:id="rId23"/>
    <sheet name="SEPTIEMBRE -15" sheetId="27" state="hidden" r:id="rId24"/>
    <sheet name="OCTUBRE -15" sheetId="29" state="hidden" r:id="rId25"/>
    <sheet name="Hoja3" sheetId="30" state="hidden" r:id="rId26"/>
    <sheet name="ENERO-16" sheetId="31" state="hidden" r:id="rId27"/>
    <sheet name="MARZO-16" sheetId="32" state="hidden" r:id="rId28"/>
    <sheet name="ABRIL 2016" sheetId="33" state="hidden" r:id="rId29"/>
    <sheet name="MAYO 2016" sheetId="34" state="hidden" r:id="rId30"/>
    <sheet name="JUNIO 2016" sheetId="35" state="hidden" r:id="rId31"/>
    <sheet name="JULIO 2016" sheetId="36" state="hidden" r:id="rId32"/>
    <sheet name="AGOSTO 2016" sheetId="37" state="hidden" r:id="rId33"/>
    <sheet name="OCTUBRE -16" sheetId="38" state="hidden" r:id="rId34"/>
    <sheet name="NOVIEMBRE -16" sheetId="39" state="hidden" r:id="rId35"/>
    <sheet name="ENERO-17" sheetId="40" state="hidden" r:id="rId36"/>
    <sheet name="FEBRERO-17" sheetId="41" state="hidden" r:id="rId37"/>
    <sheet name="MARZO -17" sheetId="42" state="hidden" r:id="rId38"/>
    <sheet name="ABRIL-17" sheetId="43" state="hidden" r:id="rId39"/>
    <sheet name="MAYO-17" sheetId="44" state="hidden" r:id="rId40"/>
    <sheet name="JUNIO-17" sheetId="45" state="hidden" r:id="rId41"/>
    <sheet name="JULIO-17" sheetId="46" state="hidden" r:id="rId42"/>
    <sheet name="AGOSTO-17" sheetId="47" state="hidden" r:id="rId43"/>
    <sheet name="SEPTIEMBRE-17" sheetId="48" state="hidden" r:id="rId44"/>
    <sheet name="OCTUBRE -17" sheetId="49" state="hidden" r:id="rId45"/>
    <sheet name="NOVIEMBRE-17" sheetId="50" state="hidden" r:id="rId46"/>
    <sheet name="ENERO-19" sheetId="51" state="hidden" r:id="rId47"/>
    <sheet name="FEBRERO-19" sheetId="52" state="hidden" r:id="rId48"/>
    <sheet name="MARZO" sheetId="57" r:id="rId49"/>
    <sheet name="Hoja4" sheetId="28" state="hidden" r:id="rId50"/>
  </sheets>
  <calcPr calcId="162913"/>
</workbook>
</file>

<file path=xl/calcChain.xml><?xml version="1.0" encoding="utf-8"?>
<calcChain xmlns="http://schemas.openxmlformats.org/spreadsheetml/2006/main">
  <c r="G26" i="57" l="1"/>
  <c r="G34" i="57" s="1"/>
  <c r="G18" i="57"/>
  <c r="G11" i="57"/>
  <c r="G20" i="57" s="1"/>
  <c r="G24" i="52" l="1"/>
  <c r="G22" i="52"/>
  <c r="G19" i="52"/>
  <c r="G13" i="52"/>
  <c r="G24" i="51" l="1"/>
  <c r="G22" i="51"/>
  <c r="G19" i="51"/>
  <c r="G13" i="51"/>
  <c r="G24" i="50" l="1"/>
  <c r="G22" i="50"/>
  <c r="G19" i="50"/>
  <c r="G13" i="50"/>
  <c r="G24" i="49" l="1"/>
  <c r="G22" i="49"/>
  <c r="G19" i="49"/>
  <c r="G13" i="49"/>
  <c r="G24" i="48" l="1"/>
  <c r="G22" i="48"/>
  <c r="G19" i="48"/>
  <c r="G13" i="48"/>
  <c r="G24" i="47" l="1"/>
  <c r="G22" i="47"/>
  <c r="G19" i="47"/>
  <c r="G13" i="47"/>
  <c r="G24" i="46" l="1"/>
  <c r="G22" i="46"/>
  <c r="G19" i="46"/>
  <c r="G13" i="46"/>
  <c r="G24" i="45" l="1"/>
  <c r="G22" i="45"/>
  <c r="G19" i="45"/>
  <c r="G13" i="45"/>
  <c r="G22" i="44" l="1"/>
  <c r="G24" i="44"/>
  <c r="G19" i="44"/>
  <c r="G13" i="44"/>
  <c r="G25" i="43" l="1"/>
  <c r="G20" i="43"/>
  <c r="G14" i="43"/>
  <c r="G25" i="42" l="1"/>
  <c r="G20" i="42"/>
  <c r="G14" i="42"/>
  <c r="G25" i="41" l="1"/>
  <c r="G20" i="41"/>
  <c r="G14" i="41"/>
  <c r="G25" i="40" l="1"/>
  <c r="G20" i="40" l="1"/>
  <c r="G14" i="40"/>
  <c r="G25" i="39" l="1"/>
  <c r="G20" i="39"/>
  <c r="G14" i="39"/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14" i="30"/>
  <c r="G20" i="30" s="1"/>
  <c r="G25" i="29" l="1"/>
  <c r="G14" i="29"/>
  <c r="G20" i="29" s="1"/>
  <c r="G25" i="27" l="1"/>
  <c r="G14" i="27"/>
  <c r="G20" i="27" s="1"/>
  <c r="G25" i="26" l="1"/>
  <c r="G14" i="26"/>
  <c r="G20" i="26" s="1"/>
  <c r="G25" i="25" l="1"/>
  <c r="G14" i="25"/>
  <c r="G20" i="25" s="1"/>
  <c r="G13" i="24" l="1"/>
  <c r="G24" i="24" l="1"/>
  <c r="G19" i="24"/>
  <c r="G23" i="23" l="1"/>
  <c r="G12" i="23"/>
  <c r="G18" i="23" s="1"/>
  <c r="G24" i="22" l="1"/>
  <c r="G13" i="22"/>
  <c r="G19" i="22" s="1"/>
  <c r="G24" i="21" l="1"/>
  <c r="G13" i="21"/>
  <c r="G19" i="21" s="1"/>
  <c r="G24" i="20" l="1"/>
  <c r="G13" i="20"/>
  <c r="G19" i="20" l="1"/>
  <c r="G16" i="19"/>
  <c r="G21" i="19"/>
  <c r="G12" i="18" l="1"/>
  <c r="G18" i="18" s="1"/>
  <c r="G23" i="18" l="1"/>
  <c r="G25" i="17" l="1"/>
  <c r="G14" i="17" l="1"/>
  <c r="G20" i="17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H19" i="1" l="1"/>
  <c r="H24" i="1"/>
  <c r="H14" i="1"/>
</calcChain>
</file>

<file path=xl/sharedStrings.xml><?xml version="1.0" encoding="utf-8"?>
<sst xmlns="http://schemas.openxmlformats.org/spreadsheetml/2006/main" count="1505" uniqueCount="138">
  <si>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</si>
  <si>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</si>
  <si>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</si>
  <si>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</si>
  <si>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</si>
  <si>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</si>
  <si>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</si>
  <si>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</si>
  <si>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</si>
  <si>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</si>
  <si>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</si>
  <si>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</si>
  <si>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</si>
  <si>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</si>
  <si>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</si>
  <si>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</si>
  <si>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</si>
  <si>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</si>
  <si>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</si>
  <si>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</si>
  <si>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</si>
  <si>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</si>
  <si>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APROBADO POR:</t>
  </si>
  <si>
    <t>MOBILIARIOS Y EQUIPOS DE OFICINA</t>
  </si>
  <si>
    <t>EQUIPOS DE TRANSPORTE</t>
  </si>
  <si>
    <t xml:space="preserve">NOTA: </t>
  </si>
  <si>
    <t xml:space="preserve"> </t>
  </si>
  <si>
    <t xml:space="preserve">    2- Los anexos son parte integral de este estado</t>
  </si>
  <si>
    <t>APORTES DEL GOBIERNO  PRESUPUESTARIO (AÑO 2013):</t>
  </si>
  <si>
    <t xml:space="preserve">    Anexo </t>
  </si>
  <si>
    <t xml:space="preserve">           Anexo   Ejecucion  Presupuestaria</t>
  </si>
  <si>
    <t>Dirección General de Contrataciones Públicas</t>
  </si>
  <si>
    <t>Ministerio de Hacienda</t>
  </si>
  <si>
    <t>MODIFICACION PRESUPUESTO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</si>
  <si>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</si>
  <si>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</si>
  <si>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</si>
  <si>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</si>
  <si>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</si>
  <si>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</si>
  <si>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</si>
  <si>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</si>
  <si>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</si>
  <si>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</si>
  <si>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</si>
  <si>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</si>
  <si>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</si>
  <si>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</si>
  <si>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</si>
  <si>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</si>
  <si>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</si>
  <si>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</si>
  <si>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</si>
  <si>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</si>
  <si>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</si>
  <si>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</si>
  <si>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</si>
  <si>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</si>
  <si>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</si>
  <si>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</si>
  <si>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</si>
  <si>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</si>
  <si>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</si>
  <si>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</si>
  <si>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</si>
  <si>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</si>
  <si>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</si>
  <si>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</si>
  <si>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</si>
  <si>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</si>
  <si>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</si>
  <si>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</si>
  <si>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</si>
  <si>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</si>
  <si>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</si>
  <si>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</si>
  <si>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</si>
  <si>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</si>
  <si>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</si>
  <si>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</si>
  <si>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</si>
  <si>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</si>
  <si>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</si>
  <si>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</si>
  <si>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</si>
  <si>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</si>
  <si>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</si>
  <si>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</si>
  <si>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</si>
  <si>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</si>
  <si>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31/10/2016</t>
  </si>
  <si>
    <t>AL 30/11/2016</t>
  </si>
  <si>
    <t>AL 31/01/2017</t>
  </si>
  <si>
    <t>APORTES DEL GOBIERNO  PRESUPUESTARIO (AÑO 2017):</t>
  </si>
  <si>
    <t>AL 28/02/2017</t>
  </si>
  <si>
    <t>AL  31/03/2017</t>
  </si>
  <si>
    <t>AL  30/04/2017</t>
  </si>
  <si>
    <t>AL  31/05/2017</t>
  </si>
  <si>
    <t>AL  30/06/2017</t>
  </si>
  <si>
    <t>AL  31/07/2017</t>
  </si>
  <si>
    <t>AL  31/08/2017</t>
  </si>
  <si>
    <t>AL  30/09/2017</t>
  </si>
  <si>
    <t>AL  31/10/2017</t>
  </si>
  <si>
    <t>AL  30/11/2017</t>
  </si>
  <si>
    <t>APORTES DEL GOBIERNO  PRESUPUESTARIO (AÑO 2018):</t>
  </si>
  <si>
    <t>AL  31/01/2019</t>
  </si>
  <si>
    <t>AL  28/02/2019</t>
  </si>
  <si>
    <t>BALANCE FINANCIERO</t>
  </si>
  <si>
    <t>ACTIVOS</t>
  </si>
  <si>
    <t>APROPIACION NO PROGRAMADA (FONDO REPONIBLE)</t>
  </si>
  <si>
    <t>ACTIVOS NO CORRIENTES :</t>
  </si>
  <si>
    <t>BIENES DE USO (ACTIVOS NO FINANCIEROS)</t>
  </si>
  <si>
    <t>BIENES INTANGIBLES</t>
  </si>
  <si>
    <t>_</t>
  </si>
  <si>
    <t>TOTAL DE ACTIVOS NO CORRIENTES</t>
  </si>
  <si>
    <t>PRESUPUESTO APROBADO</t>
  </si>
  <si>
    <t>RESULTADO NETO DEL EJERCICIO</t>
  </si>
  <si>
    <t>TOTAL PATRIMONIO NETO</t>
  </si>
  <si>
    <t>PASIVOS CORRIENTES:</t>
  </si>
  <si>
    <t>TOTAL PASIVOS CORRIENTES:</t>
  </si>
  <si>
    <t>TOTAL PASIVOS NO CORRIENTES:</t>
  </si>
  <si>
    <t>PASIVOS  NO CORRIENTES:</t>
  </si>
  <si>
    <t xml:space="preserve">   </t>
  </si>
  <si>
    <t xml:space="preserve">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</si>
  <si>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</si>
  <si>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Preparado por:</t>
  </si>
  <si>
    <t>Aprobado por:</t>
  </si>
  <si>
    <t>Valor en RD$</t>
  </si>
  <si>
    <t>Merly L. Mejía F.</t>
  </si>
  <si>
    <t xml:space="preserve">Contador </t>
  </si>
  <si>
    <t>Martha L. Contreras M.</t>
  </si>
  <si>
    <t>Enc. Dpto.  Adm-Fin</t>
  </si>
  <si>
    <t>Revisado por:</t>
  </si>
  <si>
    <t>Belkys De oleo</t>
  </si>
  <si>
    <t xml:space="preserve">Contadora General </t>
  </si>
  <si>
    <t>Los anexos son parte integral de este estado</t>
  </si>
  <si>
    <t>Anexo:   Ejecucion  Presupuestaria.</t>
  </si>
  <si>
    <t>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</si>
</sst>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0" fontId="0" fillId="0" borderId="0" xfId="0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0" fillId="2" borderId="7" xfId="0" applyFill="1" applyBorder="1"/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6" xfId="0" applyFont="1" applyBorder="1"/>
    <xf numFmtId="0" fontId="2" fillId="0" borderId="0" xfId="0" applyFont="1" applyBorder="1"/>
    <xf numFmtId="4" fontId="0" fillId="0" borderId="7" xfId="0" applyNumberFormat="1" applyBorder="1"/>
    <xf numFmtId="0" fontId="0" fillId="0" borderId="6" xfId="0" applyBorder="1"/>
    <xf numFmtId="4" fontId="2" fillId="0" borderId="8" xfId="0" applyNumberFormat="1" applyFont="1" applyBorder="1"/>
    <xf numFmtId="0" fontId="0" fillId="0" borderId="7" xfId="0" applyBorder="1"/>
    <xf numFmtId="4" fontId="2" fillId="0" borderId="9" xfId="0" applyNumberFormat="1" applyFont="1" applyBorder="1"/>
    <xf numFmtId="4" fontId="0" fillId="0" borderId="8" xfId="0" applyNumberFormat="1" applyBorder="1"/>
    <xf numFmtId="4" fontId="1" fillId="0" borderId="7" xfId="0" applyNumberFormat="1" applyFont="1" applyBorder="1"/>
    <xf numFmtId="4" fontId="4" fillId="0" borderId="10" xfId="0" applyNumberFormat="1" applyFont="1" applyBorder="1"/>
    <xf numFmtId="4" fontId="2" fillId="0" borderId="11" xfId="0" applyNumberFormat="1" applyFont="1" applyBorder="1"/>
    <xf numFmtId="0" fontId="5" fillId="0" borderId="6" xfId="0" applyFont="1" applyBorder="1"/>
    <xf numFmtId="0" fontId="5" fillId="0" borderId="0" xfId="0" applyFont="1" applyBorder="1"/>
    <xf numFmtId="0" fontId="2" fillId="0" borderId="7" xfId="0" applyFont="1" applyBorder="1"/>
    <xf numFmtId="0" fontId="0" fillId="0" borderId="12" xfId="0" applyBorder="1"/>
    <xf numFmtId="0" fontId="0" fillId="0" borderId="1" xfId="0" applyBorder="1"/>
    <xf numFmtId="0" fontId="0" fillId="0" borderId="10" xfId="0" applyBorder="1"/>
    <xf numFmtId="0" fontId="9" fillId="0" borderId="0" xfId="0" applyFont="1" applyBorder="1"/>
    <xf numFmtId="4" fontId="10" fillId="0" borderId="5" xfId="0" applyNumberFormat="1" applyFont="1" applyBorder="1"/>
    <xf numFmtId="4" fontId="0" fillId="0" borderId="7" xfId="0" applyNumberFormat="1" applyFont="1" applyBorder="1"/>
    <xf numFmtId="0" fontId="1" fillId="0" borderId="6" xfId="0" applyFont="1" applyBorder="1"/>
    <xf numFmtId="0" fontId="11" fillId="0" borderId="6" xfId="0" applyFont="1" applyBorder="1"/>
    <xf numFmtId="4" fontId="1" fillId="0" borderId="10" xfId="0" applyNumberFormat="1" applyFont="1" applyBorder="1"/>
    <xf numFmtId="4" fontId="12" fillId="0" borderId="7" xfId="0" applyNumberFormat="1" applyFont="1" applyBorder="1"/>
    <xf numFmtId="4" fontId="11" fillId="0" borderId="8" xfId="0" applyNumberFormat="1" applyFont="1" applyBorder="1"/>
    <xf numFmtId="4" fontId="13" fillId="0" borderId="8" xfId="0" applyNumberFormat="1" applyFont="1" applyBorder="1"/>
    <xf numFmtId="4" fontId="2" fillId="0" borderId="0" xfId="0" applyNumberFormat="1" applyFont="1" applyBorder="1"/>
    <xf numFmtId="4" fontId="1" fillId="0" borderId="0" xfId="0" applyNumberFormat="1" applyFont="1" applyBorder="1"/>
    <xf numFmtId="0" fontId="9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9" fillId="0" borderId="6" xfId="0" applyFont="1" applyBorder="1"/>
    <xf numFmtId="0" fontId="14" fillId="0" borderId="0" xfId="0" applyFont="1" applyBorder="1"/>
    <xf numFmtId="4" fontId="14" fillId="0" borderId="7" xfId="0" applyNumberFormat="1" applyFont="1" applyBorder="1"/>
    <xf numFmtId="0" fontId="14" fillId="0" borderId="6" xfId="0" applyFont="1" applyBorder="1"/>
    <xf numFmtId="4" fontId="15" fillId="0" borderId="7" xfId="0" applyNumberFormat="1" applyFont="1" applyBorder="1"/>
    <xf numFmtId="4" fontId="16" fillId="0" borderId="8" xfId="0" applyNumberFormat="1" applyFont="1" applyBorder="1"/>
    <xf numFmtId="4" fontId="14" fillId="0" borderId="7" xfId="0" applyNumberFormat="1" applyFont="1" applyBorder="1" applyAlignment="1">
      <alignment horizontal="center"/>
    </xf>
    <xf numFmtId="4" fontId="9" fillId="0" borderId="9" xfId="0" applyNumberFormat="1" applyFont="1" applyBorder="1"/>
    <xf numFmtId="4" fontId="9" fillId="0" borderId="7" xfId="0" applyNumberFormat="1" applyFont="1" applyBorder="1"/>
    <xf numFmtId="4" fontId="17" fillId="0" borderId="7" xfId="0" applyNumberFormat="1" applyFont="1" applyBorder="1"/>
    <xf numFmtId="4" fontId="15" fillId="0" borderId="9" xfId="0" applyNumberFormat="1" applyFont="1" applyBorder="1"/>
    <xf numFmtId="0" fontId="14" fillId="0" borderId="7" xfId="0" applyFont="1" applyBorder="1"/>
    <xf numFmtId="0" fontId="9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4" fillId="0" borderId="1" xfId="0" applyFont="1" applyBorder="1" applyAlignment="1"/>
    <xf numFmtId="0" fontId="9" fillId="0" borderId="0" xfId="0" applyFont="1" applyBorder="1" applyAlignment="1"/>
    <xf numFmtId="0" fontId="9" fillId="0" borderId="5" xfId="0" applyFont="1" applyBorder="1" applyAlignment="1"/>
    <xf numFmtId="0" fontId="14" fillId="0" borderId="0" xfId="0" applyFont="1" applyBorder="1" applyAlignment="1"/>
    <xf numFmtId="0" fontId="0" fillId="0" borderId="0" xfId="0" applyFont="1"/>
    <xf numFmtId="0" fontId="14" fillId="0" borderId="0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2</xdr:row>
      <xdr:rowOff>371476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333375</xdr:colOff>
      <xdr:row>2</xdr:row>
      <xdr:rowOff>391415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971547" cy="494284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3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63817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123829</xdr:colOff>
      <xdr:row>1</xdr:row>
      <xdr:rowOff>87632</xdr:rowOff>
    </xdr:from>
    <xdr:to>
      <xdr:col>1</xdr:col>
      <xdr:colOff>390525</xdr:colOff>
      <xdr:row>3</xdr:row>
      <xdr:rowOff>18308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9" y="278132"/>
          <a:ext cx="1028696" cy="52122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47624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104778</xdr:colOff>
      <xdr:row>1</xdr:row>
      <xdr:rowOff>59058</xdr:rowOff>
    </xdr:from>
    <xdr:to>
      <xdr:col>1</xdr:col>
      <xdr:colOff>228599</xdr:colOff>
      <xdr:row>2</xdr:row>
      <xdr:rowOff>355888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8" y="249558"/>
          <a:ext cx="885821" cy="48733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1912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152404</xdr:colOff>
      <xdr:row>1</xdr:row>
      <xdr:rowOff>59058</xdr:rowOff>
    </xdr:from>
    <xdr:to>
      <xdr:col>1</xdr:col>
      <xdr:colOff>419100</xdr:colOff>
      <xdr:row>3</xdr:row>
      <xdr:rowOff>30508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4" y="249558"/>
          <a:ext cx="1028696" cy="56200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38100</xdr:rowOff>
    </xdr:from>
    <xdr:to>
      <xdr:col>6</xdr:col>
      <xdr:colOff>1266825</xdr:colOff>
      <xdr:row>3</xdr:row>
      <xdr:rowOff>47626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600"/>
          <a:ext cx="1000124" cy="600076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59058</xdr:rowOff>
    </xdr:from>
    <xdr:to>
      <xdr:col>1</xdr:col>
      <xdr:colOff>428625</xdr:colOff>
      <xdr:row>2</xdr:row>
      <xdr:rowOff>371475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8"/>
          <a:ext cx="981071" cy="502917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</xdr:row>
      <xdr:rowOff>19051</xdr:rowOff>
    </xdr:from>
    <xdr:to>
      <xdr:col>6</xdr:col>
      <xdr:colOff>1314449</xdr:colOff>
      <xdr:row>3</xdr:row>
      <xdr:rowOff>95251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209551"/>
          <a:ext cx="885824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59059</xdr:rowOff>
    </xdr:from>
    <xdr:to>
      <xdr:col>1</xdr:col>
      <xdr:colOff>504825</xdr:colOff>
      <xdr:row>3</xdr:row>
      <xdr:rowOff>19051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9"/>
          <a:ext cx="1057271" cy="550542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396364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2495551"/>
          <a:ext cx="914400" cy="567813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495301</xdr:colOff>
      <xdr:row>1</xdr:row>
      <xdr:rowOff>381592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2535560"/>
          <a:ext cx="1047746" cy="5130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5244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457200</xdr:colOff>
      <xdr:row>2</xdr:row>
      <xdr:rowOff>13813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59060"/>
          <a:ext cx="1009645" cy="545303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390525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209556</xdr:colOff>
      <xdr:row>0</xdr:row>
      <xdr:rowOff>59060</xdr:rowOff>
    </xdr:from>
    <xdr:to>
      <xdr:col>1</xdr:col>
      <xdr:colOff>476250</xdr:colOff>
      <xdr:row>2</xdr:row>
      <xdr:rowOff>34278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6" y="59060"/>
          <a:ext cx="1028694" cy="565768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1076325</xdr:colOff>
      <xdr:row>1</xdr:row>
      <xdr:rowOff>361950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762000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504826</xdr:colOff>
      <xdr:row>1</xdr:row>
      <xdr:rowOff>342900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1085844" cy="438151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1</xdr:row>
      <xdr:rowOff>333376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0482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381000</xdr:colOff>
      <xdr:row>1</xdr:row>
      <xdr:rowOff>387682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962018" cy="482933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8102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400051</xdr:colOff>
      <xdr:row>2</xdr:row>
      <xdr:rowOff>16216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981068" cy="511517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905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428625</xdr:colOff>
      <xdr:row>2</xdr:row>
      <xdr:rowOff>17111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1009642" cy="512412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238124</xdr:colOff>
      <xdr:row>0</xdr:row>
      <xdr:rowOff>19053</xdr:rowOff>
    </xdr:from>
    <xdr:to>
      <xdr:col>6</xdr:col>
      <xdr:colOff>1181099</xdr:colOff>
      <xdr:row>2</xdr:row>
      <xdr:rowOff>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4" y="19053"/>
          <a:ext cx="942975" cy="57149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180984</xdr:colOff>
      <xdr:row>0</xdr:row>
      <xdr:rowOff>95251</xdr:rowOff>
    </xdr:from>
    <xdr:to>
      <xdr:col>1</xdr:col>
      <xdr:colOff>257175</xdr:colOff>
      <xdr:row>1</xdr:row>
      <xdr:rowOff>361067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4" y="95251"/>
          <a:ext cx="838191" cy="456316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247649</xdr:colOff>
      <xdr:row>0</xdr:row>
      <xdr:rowOff>1</xdr:rowOff>
    </xdr:from>
    <xdr:to>
      <xdr:col>6</xdr:col>
      <xdr:colOff>1190624</xdr:colOff>
      <xdr:row>2</xdr:row>
      <xdr:rowOff>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49" y="1"/>
          <a:ext cx="942975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180985</xdr:colOff>
      <xdr:row>0</xdr:row>
      <xdr:rowOff>95251</xdr:rowOff>
    </xdr:from>
    <xdr:to>
      <xdr:col>1</xdr:col>
      <xdr:colOff>447675</xdr:colOff>
      <xdr:row>1</xdr:row>
      <xdr:rowOff>396582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5" y="95251"/>
          <a:ext cx="1028690" cy="491831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666749</xdr:colOff>
      <xdr:row>0</xdr:row>
      <xdr:rowOff>0</xdr:rowOff>
    </xdr:from>
    <xdr:to>
      <xdr:col>6</xdr:col>
      <xdr:colOff>1495425</xdr:colOff>
      <xdr:row>1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6349" y="0"/>
          <a:ext cx="828676" cy="48577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66676</xdr:colOff>
      <xdr:row>0</xdr:row>
      <xdr:rowOff>0</xdr:rowOff>
    </xdr:from>
    <xdr:to>
      <xdr:col>1</xdr:col>
      <xdr:colOff>276225</xdr:colOff>
      <xdr:row>1</xdr:row>
      <xdr:rowOff>209550</xdr:rowOff>
    </xdr:to>
    <xdr:pic>
      <xdr:nvPicPr>
        <xdr:cNvPr id="3" name="Imagen 2" descr="http://www.dgcp.gob.do/new_dgcp/documentos/firma/nueva/small2/log1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66676" y="0"/>
          <a:ext cx="923924" cy="609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9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0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1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71" t="s">
        <v>0</v>
      </c>
      <c r="C4" s="71"/>
      <c r="D4" s="71"/>
      <c r="E4" s="71"/>
      <c r="F4" s="71"/>
      <c r="G4" s="71"/>
      <c r="H4" s="71"/>
    </row>
    <row r="5" spans="2:8" x14ac:dyDescent="0.25">
      <c r="B5" s="72" t="s">
        <v>18</v>
      </c>
      <c r="C5" s="72"/>
      <c r="D5" s="72"/>
      <c r="E5" s="72"/>
      <c r="F5" s="72"/>
      <c r="G5" s="72"/>
      <c r="H5" s="72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1" sqref="A1:G41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54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137.59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23</v>
      </c>
      <c r="B13" s="9"/>
      <c r="C13" s="9"/>
      <c r="D13" s="9"/>
      <c r="E13" s="9"/>
      <c r="F13" s="9"/>
      <c r="G13" s="22">
        <v>17712631.300000001</v>
      </c>
    </row>
    <row r="14" spans="1:7" x14ac:dyDescent="0.25">
      <c r="A14" s="23" t="s">
        <v>24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21137308.890000001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ht="15.75" thickBot="1" x14ac:dyDescent="0.3">
      <c r="A18" s="20" t="s">
        <v>7</v>
      </c>
      <c r="B18" s="9"/>
      <c r="C18" s="9"/>
      <c r="D18" s="9"/>
      <c r="E18" s="9"/>
      <c r="F18" s="9"/>
      <c r="G18" s="22"/>
    </row>
    <row r="19" spans="1:7" ht="16.5" thickTop="1" thickBot="1" x14ac:dyDescent="0.3">
      <c r="A19" s="23" t="s">
        <v>51</v>
      </c>
      <c r="B19" s="9"/>
      <c r="C19" s="9"/>
      <c r="D19" s="9"/>
      <c r="E19" s="9"/>
      <c r="F19" s="9"/>
      <c r="G19" s="30">
        <v>1554045.6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28</v>
      </c>
      <c r="B21" s="21"/>
      <c r="C21" s="21"/>
      <c r="D21" s="21"/>
      <c r="E21" s="9"/>
      <c r="F21" s="9" t="s">
        <v>45</v>
      </c>
      <c r="G21" s="24">
        <f>G23+G24+G27</f>
        <v>161106418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134032051.02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25520321.379999999</v>
      </c>
    </row>
    <row r="25" spans="1:7" x14ac:dyDescent="0.25">
      <c r="A25" s="23" t="s">
        <v>55</v>
      </c>
      <c r="B25" s="9"/>
      <c r="C25" s="9"/>
      <c r="D25" s="9"/>
      <c r="E25" s="9"/>
      <c r="F25" s="9"/>
      <c r="G25" s="29">
        <v>8186670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161106418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1554045.6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25</v>
      </c>
      <c r="B29" s="32"/>
      <c r="C29" s="32"/>
      <c r="D29" s="32"/>
      <c r="E29" s="32"/>
      <c r="F29" s="21"/>
      <c r="G29" s="25"/>
    </row>
    <row r="30" spans="1:7" x14ac:dyDescent="0.25">
      <c r="A30" s="20" t="s">
        <v>27</v>
      </c>
      <c r="B30" s="21"/>
      <c r="C30" s="21"/>
      <c r="D30" s="21"/>
      <c r="E30" s="21"/>
      <c r="F30" s="21"/>
      <c r="G30" s="25"/>
    </row>
    <row r="31" spans="1:7" x14ac:dyDescent="0.25">
      <c r="A31" s="20" t="s">
        <v>50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22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35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K20" sqref="K20"/>
    </sheetView>
  </sheetViews>
  <sheetFormatPr baseColWidth="10" defaultRowHeight="15" x14ac:dyDescent="0.25"/>
  <cols>
    <col min="7" max="7" width="16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56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221685.31</v>
      </c>
    </row>
    <row r="11" spans="1:7" x14ac:dyDescent="0.25">
      <c r="A11" s="23" t="s">
        <v>57</v>
      </c>
      <c r="B11" s="9"/>
      <c r="C11" s="9"/>
      <c r="D11" s="9"/>
      <c r="E11" s="9"/>
      <c r="F11" s="9"/>
      <c r="G11" s="39">
        <v>190879</v>
      </c>
    </row>
    <row r="12" spans="1:7" x14ac:dyDescent="0.25">
      <c r="A12" s="23"/>
      <c r="B12" s="9"/>
      <c r="C12" s="9"/>
      <c r="D12" s="9"/>
      <c r="E12" s="9"/>
      <c r="F12" s="9"/>
      <c r="G12" s="38"/>
    </row>
    <row r="13" spans="1:7" ht="15.75" thickBot="1" x14ac:dyDescent="0.3">
      <c r="A13" s="20" t="s">
        <v>58</v>
      </c>
      <c r="B13" s="21"/>
      <c r="C13" s="21"/>
      <c r="D13" s="9"/>
      <c r="E13" s="9"/>
      <c r="F13" s="9"/>
      <c r="G13" s="24">
        <f>G10-G11</f>
        <v>30806.309999999998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23</v>
      </c>
      <c r="B16" s="9"/>
      <c r="C16" s="9"/>
      <c r="D16" s="9"/>
      <c r="E16" s="9"/>
      <c r="F16" s="9"/>
      <c r="G16" s="22">
        <v>21630593.190000001</v>
      </c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9092651.5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59</v>
      </c>
      <c r="B19" s="21"/>
      <c r="C19" s="9"/>
      <c r="D19" s="9"/>
      <c r="E19" s="9"/>
      <c r="F19" s="9"/>
      <c r="G19" s="26">
        <f>SUM(G10:G18)</f>
        <v>31166615.310000002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51</v>
      </c>
      <c r="B22" s="9"/>
      <c r="C22" s="9"/>
      <c r="D22" s="9"/>
      <c r="E22" s="9"/>
      <c r="F22" s="9"/>
      <c r="G22" s="30">
        <v>2023823.24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28</v>
      </c>
      <c r="B24" s="21"/>
      <c r="C24" s="21"/>
      <c r="D24" s="21"/>
      <c r="E24" s="9"/>
      <c r="F24" s="9" t="s">
        <v>45</v>
      </c>
      <c r="G24" s="24">
        <f>G26+G27+G30</f>
        <v>202419748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28">
        <v>169753027.25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30642897.510000002</v>
      </c>
    </row>
    <row r="28" spans="1:7" x14ac:dyDescent="0.25">
      <c r="A28" s="23" t="s">
        <v>55</v>
      </c>
      <c r="B28" s="9"/>
      <c r="C28" s="9"/>
      <c r="D28" s="9"/>
      <c r="E28" s="9"/>
      <c r="F28" s="9"/>
      <c r="G28" s="29">
        <v>49500000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202419748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2023823.24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25</v>
      </c>
      <c r="B32" s="32"/>
      <c r="C32" s="32"/>
      <c r="D32" s="32"/>
      <c r="E32" s="32"/>
      <c r="F32" s="21"/>
      <c r="G32" s="25"/>
    </row>
    <row r="33" spans="1:7" x14ac:dyDescent="0.25">
      <c r="A33" s="20" t="s">
        <v>27</v>
      </c>
      <c r="B33" s="21"/>
      <c r="C33" s="21"/>
      <c r="D33" s="21"/>
      <c r="E33" s="21"/>
      <c r="F33" s="21"/>
      <c r="G33" s="25"/>
    </row>
    <row r="34" spans="1:7" x14ac:dyDescent="0.25">
      <c r="A34" s="20" t="s">
        <v>50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22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35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G31" sqref="G31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60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38707.51</v>
      </c>
    </row>
    <row r="11" spans="1:7" x14ac:dyDescent="0.25">
      <c r="A11" s="40" t="s">
        <v>61</v>
      </c>
      <c r="B11" s="9"/>
      <c r="C11" s="9"/>
      <c r="D11" s="9"/>
      <c r="E11" s="9"/>
      <c r="F11" s="9"/>
      <c r="G11" s="39"/>
    </row>
    <row r="12" spans="1:7" x14ac:dyDescent="0.25">
      <c r="A12" s="23" t="s">
        <v>57</v>
      </c>
      <c r="B12" s="9"/>
      <c r="C12" s="9"/>
      <c r="D12" s="9"/>
      <c r="E12" s="9"/>
      <c r="F12" s="9"/>
      <c r="G12" s="39">
        <v>8475.2000000000007</v>
      </c>
    </row>
    <row r="13" spans="1:7" x14ac:dyDescent="0.25">
      <c r="A13" s="23"/>
      <c r="B13" s="9"/>
      <c r="C13" s="9"/>
      <c r="D13" s="9"/>
      <c r="E13" s="9"/>
      <c r="F13" s="9"/>
      <c r="G13" s="38"/>
    </row>
    <row r="14" spans="1:7" ht="15.75" thickBot="1" x14ac:dyDescent="0.3">
      <c r="A14" s="20" t="s">
        <v>58</v>
      </c>
      <c r="B14" s="21"/>
      <c r="C14" s="21"/>
      <c r="D14" s="9"/>
      <c r="E14" s="9"/>
      <c r="F14" s="9"/>
      <c r="G14" s="24">
        <f>G10-G12</f>
        <v>30232.31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23</v>
      </c>
      <c r="B17" s="9"/>
      <c r="C17" s="9"/>
      <c r="D17" s="9"/>
      <c r="E17" s="9"/>
      <c r="F17" s="9"/>
      <c r="G17" s="22">
        <v>21630593.190000001</v>
      </c>
    </row>
    <row r="18" spans="1:7" x14ac:dyDescent="0.25">
      <c r="A18" s="23" t="s">
        <v>24</v>
      </c>
      <c r="B18" s="9"/>
      <c r="C18" s="9"/>
      <c r="D18" s="9"/>
      <c r="E18" s="9"/>
      <c r="F18" s="9"/>
      <c r="G18" s="22">
        <v>9092651.5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59</v>
      </c>
      <c r="B20" s="21"/>
      <c r="C20" s="9"/>
      <c r="D20" s="9"/>
      <c r="E20" s="9"/>
      <c r="F20" s="9"/>
      <c r="G20" s="26">
        <f>SUM(G10:G19)</f>
        <v>30800659.710000001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51</v>
      </c>
      <c r="B23" s="9"/>
      <c r="C23" s="9"/>
      <c r="D23" s="9"/>
      <c r="E23" s="9"/>
      <c r="F23" s="9"/>
      <c r="G23" s="30">
        <v>3885420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28</v>
      </c>
      <c r="B25" s="21"/>
      <c r="C25" s="21"/>
      <c r="D25" s="21"/>
      <c r="E25" s="9"/>
      <c r="F25" s="9" t="s">
        <v>45</v>
      </c>
      <c r="G25" s="24">
        <f>G27+G28+G31</f>
        <v>593085755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28">
        <v>7645498.4199999999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581554836.58000004</v>
      </c>
    </row>
    <row r="29" spans="1:7" x14ac:dyDescent="0.25">
      <c r="A29" s="23" t="s">
        <v>55</v>
      </c>
      <c r="B29" s="9"/>
      <c r="C29" s="9"/>
      <c r="D29" s="9"/>
      <c r="E29" s="9"/>
      <c r="F29" s="9"/>
      <c r="G29" s="29">
        <v>0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593085755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3885420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25</v>
      </c>
      <c r="B33" s="32"/>
      <c r="C33" s="32"/>
      <c r="D33" s="32"/>
      <c r="E33" s="32"/>
      <c r="F33" s="21"/>
      <c r="G33" s="25"/>
    </row>
    <row r="34" spans="1:7" x14ac:dyDescent="0.25">
      <c r="A34" s="20" t="s">
        <v>27</v>
      </c>
      <c r="B34" s="21"/>
      <c r="C34" s="21"/>
      <c r="D34" s="21"/>
      <c r="E34" s="21"/>
      <c r="F34" s="21"/>
      <c r="G34" s="25"/>
    </row>
    <row r="35" spans="1:7" x14ac:dyDescent="0.25">
      <c r="A35" s="20" t="s">
        <v>50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22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35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J20" sqref="J20"/>
    </sheetView>
  </sheetViews>
  <sheetFormatPr baseColWidth="10" defaultRowHeight="15" x14ac:dyDescent="0.25"/>
  <cols>
    <col min="7" max="7" width="17.71093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62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38557.51</v>
      </c>
    </row>
    <row r="11" spans="1:7" x14ac:dyDescent="0.25">
      <c r="A11" s="40" t="s">
        <v>61</v>
      </c>
      <c r="B11" s="9"/>
      <c r="C11" s="9"/>
      <c r="D11" s="9"/>
      <c r="E11" s="9"/>
      <c r="F11" s="9"/>
      <c r="G11" s="39"/>
    </row>
    <row r="12" spans="1:7" x14ac:dyDescent="0.25">
      <c r="A12" s="23" t="s">
        <v>57</v>
      </c>
      <c r="B12" s="9"/>
      <c r="C12" s="9"/>
      <c r="D12" s="9"/>
      <c r="E12" s="9"/>
      <c r="F12" s="9"/>
      <c r="G12" s="39">
        <v>8475.2000000000007</v>
      </c>
    </row>
    <row r="13" spans="1:7" x14ac:dyDescent="0.25">
      <c r="A13" s="23"/>
      <c r="B13" s="9"/>
      <c r="C13" s="9"/>
      <c r="D13" s="9"/>
      <c r="E13" s="9"/>
      <c r="F13" s="9"/>
      <c r="G13" s="38"/>
    </row>
    <row r="14" spans="1:7" ht="15.75" thickBot="1" x14ac:dyDescent="0.3">
      <c r="A14" s="20" t="s">
        <v>58</v>
      </c>
      <c r="B14" s="21"/>
      <c r="C14" s="21"/>
      <c r="D14" s="9"/>
      <c r="E14" s="9"/>
      <c r="F14" s="9"/>
      <c r="G14" s="24">
        <f>G10-G12</f>
        <v>30082.31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23</v>
      </c>
      <c r="B17" s="9"/>
      <c r="C17" s="9"/>
      <c r="D17" s="9"/>
      <c r="E17" s="9"/>
      <c r="F17" s="9"/>
      <c r="G17" s="22">
        <v>21630593.190000001</v>
      </c>
    </row>
    <row r="18" spans="1:7" x14ac:dyDescent="0.25">
      <c r="A18" s="23" t="s">
        <v>24</v>
      </c>
      <c r="B18" s="9"/>
      <c r="C18" s="9"/>
      <c r="D18" s="9"/>
      <c r="E18" s="9"/>
      <c r="F18" s="9"/>
      <c r="G18" s="22">
        <v>9092651.5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59</v>
      </c>
      <c r="B20" s="21"/>
      <c r="C20" s="9"/>
      <c r="D20" s="9"/>
      <c r="E20" s="9"/>
      <c r="F20" s="9"/>
      <c r="G20" s="26">
        <f>SUM(G10:G19)</f>
        <v>30800359.710000001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51</v>
      </c>
      <c r="B23" s="9"/>
      <c r="C23" s="9"/>
      <c r="D23" s="9"/>
      <c r="E23" s="9"/>
      <c r="F23" s="9"/>
      <c r="G23" s="30">
        <v>11543340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63</v>
      </c>
      <c r="B25" s="21"/>
      <c r="C25" s="21"/>
      <c r="D25" s="21"/>
      <c r="E25" s="9"/>
      <c r="F25" s="9" t="s">
        <v>45</v>
      </c>
      <c r="G25" s="24">
        <f>G27+G28+G31</f>
        <v>593085755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28">
        <v>17355111.809999999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564187303.19000006</v>
      </c>
    </row>
    <row r="29" spans="1:7" x14ac:dyDescent="0.25">
      <c r="A29" s="23" t="s">
        <v>55</v>
      </c>
      <c r="B29" s="9"/>
      <c r="C29" s="9"/>
      <c r="D29" s="9"/>
      <c r="E29" s="9"/>
      <c r="F29" s="9"/>
      <c r="G29" s="29">
        <v>0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593085755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11543340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25</v>
      </c>
      <c r="B33" s="32"/>
      <c r="C33" s="32"/>
      <c r="D33" s="32"/>
      <c r="E33" s="32"/>
      <c r="F33" s="21"/>
      <c r="G33" s="25"/>
    </row>
    <row r="34" spans="1:7" x14ac:dyDescent="0.25">
      <c r="A34" s="20" t="s">
        <v>27</v>
      </c>
      <c r="B34" s="21"/>
      <c r="C34" s="21"/>
      <c r="D34" s="21"/>
      <c r="E34" s="21"/>
      <c r="F34" s="21"/>
      <c r="G34" s="25"/>
    </row>
    <row r="35" spans="1:7" x14ac:dyDescent="0.25">
      <c r="A35" s="20" t="s">
        <v>50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22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35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I23" sqref="I23:J23"/>
    </sheetView>
  </sheetViews>
  <sheetFormatPr baseColWidth="10" defaultRowHeight="15" x14ac:dyDescent="0.25"/>
  <cols>
    <col min="7" max="7" width="20.71093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64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5313.37</v>
      </c>
    </row>
    <row r="11" spans="1:7" x14ac:dyDescent="0.25">
      <c r="A11" s="23"/>
      <c r="B11" s="9"/>
      <c r="C11" s="9"/>
      <c r="D11" s="9"/>
      <c r="E11" s="9"/>
      <c r="F11" s="9"/>
      <c r="G11" s="38"/>
    </row>
    <row r="12" spans="1:7" ht="15.75" thickBot="1" x14ac:dyDescent="0.3">
      <c r="A12" s="20" t="s">
        <v>58</v>
      </c>
      <c r="B12" s="21"/>
      <c r="C12" s="21"/>
      <c r="D12" s="9"/>
      <c r="E12" s="9"/>
      <c r="F12" s="9"/>
      <c r="G12" s="24">
        <f>G10</f>
        <v>5313.37</v>
      </c>
    </row>
    <row r="13" spans="1:7" ht="15.75" thickTop="1" x14ac:dyDescent="0.25">
      <c r="A13" s="23"/>
      <c r="B13" s="9"/>
      <c r="C13" s="9"/>
      <c r="D13" s="9"/>
      <c r="E13" s="9"/>
      <c r="F13" s="9"/>
      <c r="G13" s="22"/>
    </row>
    <row r="14" spans="1:7" x14ac:dyDescent="0.25">
      <c r="A14" s="20" t="s">
        <v>1</v>
      </c>
      <c r="B14" s="21"/>
      <c r="C14" s="9"/>
      <c r="D14" s="9"/>
      <c r="E14" s="9"/>
      <c r="F14" s="9"/>
      <c r="G14" s="22"/>
    </row>
    <row r="15" spans="1:7" x14ac:dyDescent="0.25">
      <c r="A15" s="23" t="s">
        <v>23</v>
      </c>
      <c r="B15" s="9"/>
      <c r="C15" s="9"/>
      <c r="D15" s="9"/>
      <c r="E15" s="9"/>
      <c r="F15" s="9"/>
      <c r="G15" s="22">
        <v>21630593.190000001</v>
      </c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10633451.5</v>
      </c>
    </row>
    <row r="17" spans="1:7" x14ac:dyDescent="0.25">
      <c r="A17" s="23"/>
      <c r="B17" s="9"/>
      <c r="C17" s="9"/>
      <c r="D17" s="9"/>
      <c r="E17" s="9"/>
      <c r="F17" s="9"/>
      <c r="G17" s="22"/>
    </row>
    <row r="18" spans="1:7" ht="15.75" thickBot="1" x14ac:dyDescent="0.3">
      <c r="A18" s="20" t="s">
        <v>59</v>
      </c>
      <c r="B18" s="21"/>
      <c r="C18" s="9"/>
      <c r="D18" s="9"/>
      <c r="E18" s="9"/>
      <c r="F18" s="9"/>
      <c r="G18" s="26">
        <f>SUM(G10:G17)</f>
        <v>32274671.43</v>
      </c>
    </row>
    <row r="19" spans="1:7" ht="15.75" thickTop="1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7</v>
      </c>
      <c r="B20" s="9"/>
      <c r="C20" s="9"/>
      <c r="D20" s="9"/>
      <c r="E20" s="9"/>
      <c r="F20" s="9"/>
      <c r="G20" s="22"/>
    </row>
    <row r="21" spans="1:7" ht="16.5" thickTop="1" thickBot="1" x14ac:dyDescent="0.3">
      <c r="A21" s="23" t="s">
        <v>51</v>
      </c>
      <c r="B21" s="9"/>
      <c r="C21" s="9"/>
      <c r="D21" s="9"/>
      <c r="E21" s="9"/>
      <c r="F21" s="9"/>
      <c r="G21" s="30">
        <v>9674837.6699999999</v>
      </c>
    </row>
    <row r="22" spans="1:7" ht="15.75" thickTop="1" x14ac:dyDescent="0.25">
      <c r="A22" s="23"/>
      <c r="B22" s="9"/>
      <c r="C22" s="9"/>
      <c r="D22" s="9"/>
      <c r="E22" s="9"/>
      <c r="F22" s="9"/>
      <c r="G22" s="22"/>
    </row>
    <row r="23" spans="1:7" ht="15.75" thickBot="1" x14ac:dyDescent="0.3">
      <c r="A23" s="20" t="s">
        <v>63</v>
      </c>
      <c r="B23" s="21"/>
      <c r="C23" s="21"/>
      <c r="D23" s="21"/>
      <c r="E23" s="9"/>
      <c r="F23" s="9" t="s">
        <v>45</v>
      </c>
      <c r="G23" s="24">
        <f>G25+G26+G29</f>
        <v>593085755</v>
      </c>
    </row>
    <row r="24" spans="1:7" ht="15.75" thickTop="1" x14ac:dyDescent="0.25">
      <c r="A24" s="20"/>
      <c r="B24" s="21"/>
      <c r="C24" s="21"/>
      <c r="D24" s="21"/>
      <c r="E24" s="9"/>
      <c r="F24" s="9"/>
      <c r="G24" s="22"/>
    </row>
    <row r="25" spans="1:7" x14ac:dyDescent="0.25">
      <c r="A25" s="23" t="s">
        <v>9</v>
      </c>
      <c r="B25" s="9"/>
      <c r="C25" s="9"/>
      <c r="D25" s="9"/>
      <c r="E25" s="9"/>
      <c r="F25" s="9"/>
      <c r="G25" s="28">
        <v>45047200.090000004</v>
      </c>
    </row>
    <row r="26" spans="1:7" x14ac:dyDescent="0.25">
      <c r="A26" s="23" t="s">
        <v>10</v>
      </c>
      <c r="B26" s="9"/>
      <c r="C26" s="9"/>
      <c r="D26" s="9"/>
      <c r="E26" s="9"/>
      <c r="F26" s="9"/>
      <c r="G26" s="22">
        <v>538363717.24000001</v>
      </c>
    </row>
    <row r="27" spans="1:7" x14ac:dyDescent="0.25">
      <c r="A27" s="23" t="s">
        <v>55</v>
      </c>
      <c r="B27" s="9"/>
      <c r="C27" s="9"/>
      <c r="D27" s="9"/>
      <c r="E27" s="9"/>
      <c r="F27" s="9"/>
      <c r="G27" s="29">
        <v>0</v>
      </c>
    </row>
    <row r="28" spans="1:7" ht="15.75" thickBot="1" x14ac:dyDescent="0.3">
      <c r="A28" s="23" t="s">
        <v>13</v>
      </c>
      <c r="B28" s="9"/>
      <c r="C28" s="9"/>
      <c r="D28" s="9"/>
      <c r="E28" s="9"/>
      <c r="F28" s="9"/>
      <c r="G28" s="26">
        <v>593085755</v>
      </c>
    </row>
    <row r="29" spans="1:7" ht="16.5" thickTop="1" thickBot="1" x14ac:dyDescent="0.3">
      <c r="A29" s="23" t="s">
        <v>12</v>
      </c>
      <c r="B29" s="9"/>
      <c r="C29" s="9"/>
      <c r="D29" s="9"/>
      <c r="E29" s="9"/>
      <c r="F29" s="9"/>
      <c r="G29" s="30">
        <v>9674837.6699999999</v>
      </c>
    </row>
    <row r="30" spans="1:7" ht="15.75" thickTop="1" x14ac:dyDescent="0.25">
      <c r="A30" s="23"/>
      <c r="B30" s="9"/>
      <c r="C30" s="9"/>
      <c r="D30" s="9"/>
      <c r="E30" s="9"/>
      <c r="F30" s="9"/>
      <c r="G30" s="25"/>
    </row>
    <row r="31" spans="1:7" x14ac:dyDescent="0.25">
      <c r="A31" s="31" t="s">
        <v>25</v>
      </c>
      <c r="B31" s="32"/>
      <c r="C31" s="32"/>
      <c r="D31" s="32"/>
      <c r="E31" s="32"/>
      <c r="F31" s="21"/>
      <c r="G31" s="25"/>
    </row>
    <row r="32" spans="1:7" x14ac:dyDescent="0.25">
      <c r="A32" s="20" t="s">
        <v>27</v>
      </c>
      <c r="B32" s="21"/>
      <c r="C32" s="21"/>
      <c r="D32" s="21"/>
      <c r="E32" s="21"/>
      <c r="F32" s="21"/>
      <c r="G32" s="25"/>
    </row>
    <row r="33" spans="1:7" x14ac:dyDescent="0.25">
      <c r="A33" s="20" t="s">
        <v>50</v>
      </c>
      <c r="B33" s="21"/>
      <c r="C33" s="21"/>
      <c r="D33" s="21"/>
      <c r="E33" s="21"/>
      <c r="F33" s="21"/>
      <c r="G33" s="25"/>
    </row>
    <row r="34" spans="1:7" x14ac:dyDescent="0.25">
      <c r="A34" s="23"/>
      <c r="B34" s="9"/>
      <c r="C34" s="9"/>
      <c r="D34" s="9"/>
      <c r="E34" s="9"/>
      <c r="F34" s="9"/>
      <c r="G34" s="25"/>
    </row>
    <row r="35" spans="1:7" x14ac:dyDescent="0.25">
      <c r="A35" s="23" t="s">
        <v>14</v>
      </c>
      <c r="B35" s="9"/>
      <c r="C35" s="9"/>
      <c r="D35" s="9"/>
      <c r="E35" s="9"/>
      <c r="F35" s="9" t="s">
        <v>22</v>
      </c>
      <c r="G35" s="25"/>
    </row>
    <row r="36" spans="1:7" x14ac:dyDescent="0.25">
      <c r="A36" s="20" t="s">
        <v>20</v>
      </c>
      <c r="B36" s="21"/>
      <c r="C36" s="9"/>
      <c r="D36" s="9"/>
      <c r="E36" s="9"/>
      <c r="F36" s="21" t="s">
        <v>21</v>
      </c>
      <c r="G36" s="33"/>
    </row>
    <row r="37" spans="1:7" x14ac:dyDescent="0.25">
      <c r="A37" s="23" t="s">
        <v>17</v>
      </c>
      <c r="B37" s="9"/>
      <c r="C37" s="9"/>
      <c r="D37" s="9"/>
      <c r="E37" s="9"/>
      <c r="F37" s="9" t="s">
        <v>35</v>
      </c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1" workbookViewId="0">
      <selection activeCell="A45" sqref="A1:G45"/>
    </sheetView>
  </sheetViews>
  <sheetFormatPr baseColWidth="10" defaultRowHeight="15" x14ac:dyDescent="0.25"/>
  <cols>
    <col min="7" max="7" width="18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65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650639.26</v>
      </c>
    </row>
    <row r="11" spans="1:7" x14ac:dyDescent="0.25">
      <c r="A11" s="41" t="s">
        <v>61</v>
      </c>
      <c r="B11" s="9"/>
      <c r="C11" s="9"/>
      <c r="D11" s="9"/>
      <c r="E11" s="9"/>
      <c r="F11" s="9"/>
      <c r="G11" s="39"/>
    </row>
    <row r="12" spans="1:7" x14ac:dyDescent="0.25">
      <c r="A12" s="23" t="s">
        <v>57</v>
      </c>
      <c r="B12" s="9"/>
      <c r="C12" s="9"/>
      <c r="D12" s="9"/>
      <c r="E12" s="9"/>
      <c r="F12" s="9"/>
      <c r="G12" s="39">
        <v>151673.5</v>
      </c>
    </row>
    <row r="13" spans="1:7" x14ac:dyDescent="0.25">
      <c r="A13" s="23"/>
      <c r="B13" s="9"/>
      <c r="C13" s="9"/>
      <c r="D13" s="9"/>
      <c r="E13" s="9"/>
      <c r="F13" s="9"/>
      <c r="G13" s="38"/>
    </row>
    <row r="14" spans="1:7" ht="15.75" thickBot="1" x14ac:dyDescent="0.3">
      <c r="A14" s="20" t="s">
        <v>58</v>
      </c>
      <c r="B14" s="21"/>
      <c r="C14" s="21"/>
      <c r="D14" s="9"/>
      <c r="E14" s="9"/>
      <c r="F14" s="9"/>
      <c r="G14" s="24">
        <f>G10-G12</f>
        <v>498965.76000000001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23</v>
      </c>
      <c r="B17" s="9"/>
      <c r="C17" s="9"/>
      <c r="D17" s="9"/>
      <c r="E17" s="9"/>
      <c r="F17" s="9"/>
      <c r="G17" s="22">
        <v>21630593.190000001</v>
      </c>
    </row>
    <row r="18" spans="1:7" x14ac:dyDescent="0.25">
      <c r="A18" s="23" t="s">
        <v>24</v>
      </c>
      <c r="B18" s="9"/>
      <c r="C18" s="9"/>
      <c r="D18" s="9"/>
      <c r="E18" s="9"/>
      <c r="F18" s="9"/>
      <c r="G18" s="22">
        <v>10633451.5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59</v>
      </c>
      <c r="B20" s="21"/>
      <c r="C20" s="9"/>
      <c r="D20" s="9"/>
      <c r="E20" s="9"/>
      <c r="F20" s="9"/>
      <c r="G20" s="26">
        <f>SUM(G10:G19)</f>
        <v>33565323.210000001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51</v>
      </c>
      <c r="B23" s="9"/>
      <c r="C23" s="9"/>
      <c r="D23" s="9"/>
      <c r="E23" s="9"/>
      <c r="F23" s="9"/>
      <c r="G23" s="30">
        <v>232477827.06999999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63</v>
      </c>
      <c r="B25" s="21"/>
      <c r="C25" s="21"/>
      <c r="D25" s="21"/>
      <c r="E25" s="9"/>
      <c r="F25" s="9" t="s">
        <v>45</v>
      </c>
      <c r="G25" s="24">
        <f>G27+G28+G31+G29</f>
        <v>593085755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28">
        <v>57045457.359999999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300695208.56999999</v>
      </c>
    </row>
    <row r="29" spans="1:7" x14ac:dyDescent="0.25">
      <c r="A29" s="23" t="s">
        <v>66</v>
      </c>
      <c r="B29" s="9"/>
      <c r="C29" s="9"/>
      <c r="D29" s="9"/>
      <c r="E29" s="9"/>
      <c r="F29" s="9"/>
      <c r="G29" s="42">
        <v>2867262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590218493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232477827.06999999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25</v>
      </c>
      <c r="B33" s="32"/>
      <c r="C33" s="32"/>
      <c r="D33" s="32"/>
      <c r="E33" s="32"/>
      <c r="F33" s="21"/>
      <c r="G33" s="25"/>
    </row>
    <row r="34" spans="1:7" x14ac:dyDescent="0.25">
      <c r="A34" s="20" t="s">
        <v>27</v>
      </c>
      <c r="B34" s="21"/>
      <c r="C34" s="21"/>
      <c r="D34" s="21"/>
      <c r="E34" s="21"/>
      <c r="F34" s="21"/>
      <c r="G34" s="25"/>
    </row>
    <row r="35" spans="1:7" x14ac:dyDescent="0.25">
      <c r="A35" s="20" t="s">
        <v>50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22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35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G42" sqref="A1:G42"/>
    </sheetView>
  </sheetViews>
  <sheetFormatPr baseColWidth="10" defaultRowHeight="15" x14ac:dyDescent="0.25"/>
  <cols>
    <col min="7" max="7" width="19.140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67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11630.46</v>
      </c>
    </row>
    <row r="11" spans="1:7" x14ac:dyDescent="0.25">
      <c r="A11" s="23"/>
      <c r="B11" s="9"/>
      <c r="C11" s="9"/>
      <c r="D11" s="9"/>
      <c r="E11" s="9"/>
      <c r="F11" s="9"/>
      <c r="G11" s="38"/>
    </row>
    <row r="12" spans="1:7" ht="15.75" thickBot="1" x14ac:dyDescent="0.3">
      <c r="A12" s="20" t="s">
        <v>58</v>
      </c>
      <c r="B12" s="21"/>
      <c r="C12" s="21"/>
      <c r="D12" s="9"/>
      <c r="E12" s="9"/>
      <c r="F12" s="9"/>
      <c r="G12" s="24">
        <f>G10+G11</f>
        <v>11630.46</v>
      </c>
    </row>
    <row r="13" spans="1:7" ht="15.75" thickTop="1" x14ac:dyDescent="0.25">
      <c r="A13" s="23"/>
      <c r="B13" s="9"/>
      <c r="C13" s="9"/>
      <c r="D13" s="9"/>
      <c r="E13" s="9"/>
      <c r="F13" s="9"/>
      <c r="G13" s="22"/>
    </row>
    <row r="14" spans="1:7" x14ac:dyDescent="0.25">
      <c r="A14" s="20" t="s">
        <v>1</v>
      </c>
      <c r="B14" s="21"/>
      <c r="C14" s="9"/>
      <c r="D14" s="9"/>
      <c r="E14" s="9"/>
      <c r="F14" s="9"/>
      <c r="G14" s="22"/>
    </row>
    <row r="15" spans="1:7" x14ac:dyDescent="0.25">
      <c r="A15" s="23" t="s">
        <v>23</v>
      </c>
      <c r="B15" s="9"/>
      <c r="C15" s="9"/>
      <c r="D15" s="9"/>
      <c r="E15" s="9"/>
      <c r="F15" s="9"/>
      <c r="G15" s="22">
        <v>21630593.190000001</v>
      </c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10633451.5</v>
      </c>
    </row>
    <row r="17" spans="1:7" x14ac:dyDescent="0.25">
      <c r="A17" s="23"/>
      <c r="B17" s="9"/>
      <c r="C17" s="9"/>
      <c r="D17" s="9"/>
      <c r="E17" s="9"/>
      <c r="F17" s="9"/>
      <c r="G17" s="22"/>
    </row>
    <row r="18" spans="1:7" ht="15.75" thickBot="1" x14ac:dyDescent="0.3">
      <c r="A18" s="20" t="s">
        <v>59</v>
      </c>
      <c r="B18" s="21"/>
      <c r="C18" s="9"/>
      <c r="D18" s="9"/>
      <c r="E18" s="9"/>
      <c r="F18" s="9"/>
      <c r="G18" s="26">
        <f>G12+G15+G16</f>
        <v>32275675.150000002</v>
      </c>
    </row>
    <row r="19" spans="1:7" ht="15.75" thickTop="1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7</v>
      </c>
      <c r="B20" s="9"/>
      <c r="C20" s="9"/>
      <c r="D20" s="9"/>
      <c r="E20" s="9"/>
      <c r="F20" s="9"/>
      <c r="G20" s="22"/>
    </row>
    <row r="21" spans="1:7" ht="16.5" thickTop="1" thickBot="1" x14ac:dyDescent="0.3">
      <c r="A21" s="23" t="s">
        <v>51</v>
      </c>
      <c r="B21" s="9"/>
      <c r="C21" s="9"/>
      <c r="D21" s="9"/>
      <c r="E21" s="9"/>
      <c r="F21" s="9"/>
      <c r="G21" s="30">
        <v>78909821.079999998</v>
      </c>
    </row>
    <row r="22" spans="1:7" ht="15.75" thickTop="1" x14ac:dyDescent="0.25">
      <c r="A22" s="23"/>
      <c r="B22" s="9"/>
      <c r="C22" s="9"/>
      <c r="D22" s="9"/>
      <c r="E22" s="9"/>
      <c r="F22" s="9"/>
      <c r="G22" s="22"/>
    </row>
    <row r="23" spans="1:7" ht="15.75" thickBot="1" x14ac:dyDescent="0.3">
      <c r="A23" s="20" t="s">
        <v>63</v>
      </c>
      <c r="B23" s="21"/>
      <c r="C23" s="21"/>
      <c r="D23" s="21"/>
      <c r="E23" s="9"/>
      <c r="F23" s="9" t="s">
        <v>45</v>
      </c>
      <c r="G23" s="24">
        <f>G25+G26+G29+G27</f>
        <v>593085755</v>
      </c>
    </row>
    <row r="24" spans="1:7" ht="15.75" thickTop="1" x14ac:dyDescent="0.25">
      <c r="A24" s="20"/>
      <c r="B24" s="21"/>
      <c r="C24" s="21"/>
      <c r="D24" s="21"/>
      <c r="E24" s="9"/>
      <c r="F24" s="9"/>
      <c r="G24" s="22"/>
    </row>
    <row r="25" spans="1:7" x14ac:dyDescent="0.25">
      <c r="A25" s="23" t="s">
        <v>9</v>
      </c>
      <c r="B25" s="9"/>
      <c r="C25" s="9"/>
      <c r="D25" s="9"/>
      <c r="E25" s="9"/>
      <c r="F25" s="9"/>
      <c r="G25" s="28">
        <v>102193284.42</v>
      </c>
    </row>
    <row r="26" spans="1:7" x14ac:dyDescent="0.25">
      <c r="A26" s="23" t="s">
        <v>10</v>
      </c>
      <c r="B26" s="9"/>
      <c r="C26" s="9"/>
      <c r="D26" s="9"/>
      <c r="E26" s="9"/>
      <c r="F26" s="9"/>
      <c r="G26" s="22">
        <v>411982649.5</v>
      </c>
    </row>
    <row r="27" spans="1:7" x14ac:dyDescent="0.25">
      <c r="A27" s="23" t="s">
        <v>66</v>
      </c>
      <c r="B27" s="9"/>
      <c r="C27" s="9"/>
      <c r="D27" s="9"/>
      <c r="E27" s="9"/>
      <c r="F27" s="9"/>
      <c r="G27" s="29">
        <v>0</v>
      </c>
    </row>
    <row r="28" spans="1:7" ht="15.75" thickBot="1" x14ac:dyDescent="0.3">
      <c r="A28" s="23" t="s">
        <v>13</v>
      </c>
      <c r="B28" s="9"/>
      <c r="C28" s="9"/>
      <c r="D28" s="9"/>
      <c r="E28" s="9"/>
      <c r="F28" s="9"/>
      <c r="G28" s="26">
        <v>593085755</v>
      </c>
    </row>
    <row r="29" spans="1:7" ht="16.5" thickTop="1" thickBot="1" x14ac:dyDescent="0.3">
      <c r="A29" s="23" t="s">
        <v>12</v>
      </c>
      <c r="B29" s="9"/>
      <c r="C29" s="9"/>
      <c r="D29" s="9"/>
      <c r="E29" s="9"/>
      <c r="F29" s="9"/>
      <c r="G29" s="30">
        <v>78909821.079999998</v>
      </c>
    </row>
    <row r="30" spans="1:7" ht="15.75" thickTop="1" x14ac:dyDescent="0.25">
      <c r="A30" s="23"/>
      <c r="B30" s="9"/>
      <c r="C30" s="9"/>
      <c r="D30" s="9"/>
      <c r="E30" s="9"/>
      <c r="F30" s="9"/>
      <c r="G30" s="25"/>
    </row>
    <row r="31" spans="1:7" x14ac:dyDescent="0.25">
      <c r="A31" s="31" t="s">
        <v>25</v>
      </c>
      <c r="B31" s="32"/>
      <c r="C31" s="32"/>
      <c r="D31" s="32"/>
      <c r="E31" s="32"/>
      <c r="F31" s="21"/>
      <c r="G31" s="25"/>
    </row>
    <row r="32" spans="1:7" x14ac:dyDescent="0.25">
      <c r="A32" s="20" t="s">
        <v>27</v>
      </c>
      <c r="B32" s="21"/>
      <c r="C32" s="21"/>
      <c r="D32" s="21"/>
      <c r="E32" s="21"/>
      <c r="F32" s="21"/>
      <c r="G32" s="25"/>
    </row>
    <row r="33" spans="1:7" x14ac:dyDescent="0.25">
      <c r="A33" s="20" t="s">
        <v>50</v>
      </c>
      <c r="B33" s="21"/>
      <c r="C33" s="21"/>
      <c r="D33" s="21"/>
      <c r="E33" s="21"/>
      <c r="F33" s="21"/>
      <c r="G33" s="25"/>
    </row>
    <row r="34" spans="1:7" x14ac:dyDescent="0.25">
      <c r="A34" s="23"/>
      <c r="B34" s="9"/>
      <c r="C34" s="9"/>
      <c r="D34" s="9"/>
      <c r="E34" s="9"/>
      <c r="F34" s="9"/>
      <c r="G34" s="25"/>
    </row>
    <row r="35" spans="1:7" x14ac:dyDescent="0.25">
      <c r="A35" s="23" t="s">
        <v>14</v>
      </c>
      <c r="B35" s="9"/>
      <c r="C35" s="9"/>
      <c r="D35" s="9"/>
      <c r="E35" s="9"/>
      <c r="F35" s="9" t="s">
        <v>22</v>
      </c>
      <c r="G35" s="25"/>
    </row>
    <row r="36" spans="1:7" x14ac:dyDescent="0.25">
      <c r="A36" s="20" t="s">
        <v>20</v>
      </c>
      <c r="B36" s="21"/>
      <c r="C36" s="9"/>
      <c r="D36" s="9"/>
      <c r="E36" s="9"/>
      <c r="F36" s="21" t="s">
        <v>21</v>
      </c>
      <c r="G36" s="33"/>
    </row>
    <row r="37" spans="1:7" x14ac:dyDescent="0.25">
      <c r="A37" s="23" t="s">
        <v>17</v>
      </c>
      <c r="B37" s="9"/>
      <c r="C37" s="9"/>
      <c r="D37" s="9"/>
      <c r="E37" s="9"/>
      <c r="F37" s="9" t="s">
        <v>35</v>
      </c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18.855468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68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530957.75</v>
      </c>
    </row>
    <row r="11" spans="1:7" x14ac:dyDescent="0.25">
      <c r="A11" s="23" t="s">
        <v>57</v>
      </c>
      <c r="B11" s="9"/>
      <c r="C11" s="9"/>
      <c r="D11" s="9"/>
      <c r="E11" s="9"/>
      <c r="F11" s="9"/>
      <c r="G11" s="39">
        <v>282799.21999999997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58</v>
      </c>
      <c r="B13" s="21"/>
      <c r="C13" s="21"/>
      <c r="D13" s="9"/>
      <c r="E13" s="9"/>
      <c r="F13" s="9"/>
      <c r="G13" s="24">
        <f>G10-G11</f>
        <v>248158.53000000003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23</v>
      </c>
      <c r="B16" s="9"/>
      <c r="C16" s="9"/>
      <c r="D16" s="9"/>
      <c r="E16" s="9"/>
      <c r="F16" s="9"/>
      <c r="G16" s="22">
        <v>21630593.190000001</v>
      </c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10633451.5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59</v>
      </c>
      <c r="B19" s="21"/>
      <c r="C19" s="9"/>
      <c r="D19" s="9"/>
      <c r="E19" s="9"/>
      <c r="F19" s="9"/>
      <c r="G19" s="26">
        <f>G13+G16+G17</f>
        <v>32512203.220000003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51</v>
      </c>
      <c r="B22" s="9"/>
      <c r="C22" s="9"/>
      <c r="D22" s="9"/>
      <c r="E22" s="9"/>
      <c r="F22" s="9"/>
      <c r="G22" s="30">
        <v>80129288.150000006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63</v>
      </c>
      <c r="B24" s="21"/>
      <c r="C24" s="21"/>
      <c r="D24" s="21"/>
      <c r="E24" s="9"/>
      <c r="F24" s="9" t="s">
        <v>45</v>
      </c>
      <c r="G24" s="24">
        <f>G26+G27+G30-G28</f>
        <v>593085755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121225113.56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306066380.29000002</v>
      </c>
    </row>
    <row r="28" spans="1:7" x14ac:dyDescent="0.25">
      <c r="A28" s="23" t="s">
        <v>66</v>
      </c>
      <c r="B28" s="9"/>
      <c r="C28" s="9"/>
      <c r="D28" s="9"/>
      <c r="E28" s="9"/>
      <c r="F28" s="9"/>
      <c r="G28" s="42">
        <v>-85664973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507420782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80129288.150000006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25</v>
      </c>
      <c r="B32" s="32"/>
      <c r="C32" s="32"/>
      <c r="D32" s="32"/>
      <c r="E32" s="32"/>
      <c r="F32" s="21"/>
      <c r="G32" s="25"/>
    </row>
    <row r="33" spans="1:7" x14ac:dyDescent="0.25">
      <c r="A33" s="20" t="s">
        <v>27</v>
      </c>
      <c r="B33" s="21"/>
      <c r="C33" s="21"/>
      <c r="D33" s="21"/>
      <c r="E33" s="21"/>
      <c r="F33" s="21"/>
      <c r="G33" s="25"/>
    </row>
    <row r="34" spans="1:7" x14ac:dyDescent="0.25">
      <c r="A34" s="20" t="s">
        <v>50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22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35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3" sqref="A1:G43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70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46151.519999999997</v>
      </c>
    </row>
    <row r="11" spans="1:7" x14ac:dyDescent="0.25">
      <c r="A11" s="23" t="s">
        <v>57</v>
      </c>
      <c r="B11" s="9"/>
      <c r="C11" s="9"/>
      <c r="D11" s="9"/>
      <c r="E11" s="9"/>
      <c r="F11" s="9"/>
      <c r="G11" s="39">
        <v>20611.97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58</v>
      </c>
      <c r="B13" s="21"/>
      <c r="C13" s="21"/>
      <c r="D13" s="9"/>
      <c r="E13" s="9"/>
      <c r="F13" s="9"/>
      <c r="G13" s="24">
        <f>G10-G11</f>
        <v>25539.549999999996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23</v>
      </c>
      <c r="B16" s="9"/>
      <c r="C16" s="9"/>
      <c r="D16" s="9"/>
      <c r="E16" s="9"/>
      <c r="F16" s="9"/>
      <c r="G16" s="22">
        <v>21630593.190000001</v>
      </c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10633451.5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59</v>
      </c>
      <c r="B19" s="21"/>
      <c r="C19" s="9"/>
      <c r="D19" s="9"/>
      <c r="E19" s="9"/>
      <c r="F19" s="9"/>
      <c r="G19" s="26">
        <f>G13+G16+G17</f>
        <v>32289584.240000002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51</v>
      </c>
      <c r="B22" s="9"/>
      <c r="C22" s="9"/>
      <c r="D22" s="9"/>
      <c r="E22" s="9"/>
      <c r="F22" s="9"/>
      <c r="G22" s="30">
        <v>67520990.269999996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63</v>
      </c>
      <c r="B24" s="21"/>
      <c r="C24" s="21"/>
      <c r="D24" s="21"/>
      <c r="E24" s="9"/>
      <c r="F24" s="9" t="s">
        <v>45</v>
      </c>
      <c r="G24" s="24">
        <f>G26+G27+G30</f>
        <v>593085755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136545513.71000001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389019251.01999998</v>
      </c>
    </row>
    <row r="28" spans="1:7" x14ac:dyDescent="0.25">
      <c r="A28" s="23" t="s">
        <v>66</v>
      </c>
      <c r="B28" s="9"/>
      <c r="C28" s="9"/>
      <c r="D28" s="9"/>
      <c r="E28" s="9"/>
      <c r="F28" s="9"/>
      <c r="G28" s="42">
        <v>0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593085755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67520990.269999996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25</v>
      </c>
      <c r="B32" s="32"/>
      <c r="C32" s="32"/>
      <c r="D32" s="32"/>
      <c r="E32" s="32"/>
      <c r="F32" s="21"/>
      <c r="G32" s="25"/>
    </row>
    <row r="33" spans="1:7" x14ac:dyDescent="0.25">
      <c r="A33" s="20" t="s">
        <v>27</v>
      </c>
      <c r="B33" s="21"/>
      <c r="C33" s="21"/>
      <c r="D33" s="21"/>
      <c r="E33" s="21"/>
      <c r="F33" s="21"/>
      <c r="G33" s="25"/>
    </row>
    <row r="34" spans="1:7" x14ac:dyDescent="0.25">
      <c r="A34" s="20" t="s">
        <v>50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22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35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20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71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25358.63</v>
      </c>
    </row>
    <row r="11" spans="1:7" x14ac:dyDescent="0.25">
      <c r="A11" s="23" t="s">
        <v>57</v>
      </c>
      <c r="B11" s="9"/>
      <c r="C11" s="9"/>
      <c r="D11" s="9"/>
      <c r="E11" s="9"/>
      <c r="F11" s="9"/>
      <c r="G11" s="39">
        <v>73673.429999999993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58</v>
      </c>
      <c r="B13" s="21"/>
      <c r="C13" s="21"/>
      <c r="D13" s="9"/>
      <c r="E13" s="9"/>
      <c r="F13" s="9"/>
      <c r="G13" s="44">
        <f>G10-G11</f>
        <v>-48314.799999999988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23</v>
      </c>
      <c r="B16" s="9"/>
      <c r="C16" s="9"/>
      <c r="D16" s="9"/>
      <c r="E16" s="9"/>
      <c r="F16" s="9"/>
      <c r="G16" s="22">
        <v>21630593.190000001</v>
      </c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10633451.5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59</v>
      </c>
      <c r="B19" s="21"/>
      <c r="C19" s="9"/>
      <c r="D19" s="9"/>
      <c r="E19" s="9"/>
      <c r="F19" s="9"/>
      <c r="G19" s="26">
        <f>G13+G16+G17</f>
        <v>32215729.890000001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51</v>
      </c>
      <c r="B22" s="9"/>
      <c r="C22" s="9"/>
      <c r="D22" s="9"/>
      <c r="E22" s="9"/>
      <c r="F22" s="9"/>
      <c r="G22" s="30">
        <v>80292754.939999998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63</v>
      </c>
      <c r="B24" s="21"/>
      <c r="C24" s="21"/>
      <c r="D24" s="21"/>
      <c r="E24" s="9"/>
      <c r="F24" s="9" t="s">
        <v>45</v>
      </c>
      <c r="G24" s="24">
        <f>G26+G27+G30</f>
        <v>593085755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147246692.40000001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365546307.66000003</v>
      </c>
    </row>
    <row r="28" spans="1:7" x14ac:dyDescent="0.25">
      <c r="A28" s="23" t="s">
        <v>66</v>
      </c>
      <c r="B28" s="9"/>
      <c r="C28" s="9"/>
      <c r="D28" s="9"/>
      <c r="E28" s="9"/>
      <c r="F28" s="9"/>
      <c r="G28" s="42">
        <v>0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593085755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80292754.939999998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25</v>
      </c>
      <c r="B32" s="32"/>
      <c r="C32" s="32"/>
      <c r="D32" s="32"/>
      <c r="E32" s="32"/>
      <c r="F32" s="21"/>
      <c r="G32" s="25"/>
    </row>
    <row r="33" spans="1:7" x14ac:dyDescent="0.25">
      <c r="A33" s="20" t="s">
        <v>27</v>
      </c>
      <c r="B33" s="21"/>
      <c r="C33" s="21"/>
      <c r="D33" s="21"/>
      <c r="E33" s="21"/>
      <c r="F33" s="21"/>
      <c r="G33" s="25"/>
    </row>
    <row r="34" spans="1:7" x14ac:dyDescent="0.25">
      <c r="A34" s="20" t="s">
        <v>50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22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35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1" sqref="I21"/>
    </sheetView>
  </sheetViews>
  <sheetFormatPr baseColWidth="10" defaultRowHeight="15" x14ac:dyDescent="0.25"/>
  <cols>
    <col min="7" max="7" width="1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34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473000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23</v>
      </c>
      <c r="B13" s="9"/>
      <c r="C13" s="9"/>
      <c r="D13" s="9"/>
      <c r="E13" s="9"/>
      <c r="F13" s="9"/>
      <c r="G13" s="22">
        <v>15604459.82</v>
      </c>
    </row>
    <row r="14" spans="1:7" x14ac:dyDescent="0.25">
      <c r="A14" s="23" t="s">
        <v>24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19501999.82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8</v>
      </c>
      <c r="B19" s="9"/>
      <c r="C19" s="9"/>
      <c r="D19" s="9"/>
      <c r="E19" s="9"/>
      <c r="F19" s="9"/>
      <c r="G19" s="27">
        <v>0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28</v>
      </c>
      <c r="B21" s="21"/>
      <c r="C21" s="21"/>
      <c r="D21" s="21"/>
      <c r="E21" s="9"/>
      <c r="F21" s="9" t="s">
        <v>29</v>
      </c>
      <c r="G21" s="24">
        <f>G23+G24+G27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33307191.579999998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116498938.64</v>
      </c>
    </row>
    <row r="25" spans="1:7" x14ac:dyDescent="0.25">
      <c r="A25" s="23" t="s">
        <v>33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8">
        <f>G23+G24+G25</f>
        <v>149806130.22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3113617.78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25</v>
      </c>
      <c r="B29" s="32"/>
      <c r="C29" s="32"/>
      <c r="D29" s="32"/>
      <c r="E29" s="32"/>
      <c r="F29" s="21"/>
      <c r="G29" s="25"/>
    </row>
    <row r="30" spans="1:7" x14ac:dyDescent="0.25">
      <c r="A30" s="20" t="s">
        <v>27</v>
      </c>
      <c r="B30" s="21"/>
      <c r="C30" s="21"/>
      <c r="D30" s="21"/>
      <c r="E30" s="21"/>
      <c r="F30" s="21"/>
      <c r="G30" s="25"/>
    </row>
    <row r="31" spans="1:7" x14ac:dyDescent="0.25">
      <c r="A31" s="20" t="s">
        <v>30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22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35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7.42578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72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25208.63</v>
      </c>
    </row>
    <row r="11" spans="1:7" x14ac:dyDescent="0.25">
      <c r="A11" s="23"/>
      <c r="B11" s="9"/>
      <c r="C11" s="9"/>
      <c r="D11" s="9"/>
      <c r="E11" s="9"/>
      <c r="F11" s="9"/>
      <c r="G11" s="39"/>
    </row>
    <row r="12" spans="1:7" ht="15.75" thickBot="1" x14ac:dyDescent="0.3">
      <c r="A12" s="20" t="s">
        <v>58</v>
      </c>
      <c r="B12" s="21"/>
      <c r="C12" s="21"/>
      <c r="D12" s="9"/>
      <c r="E12" s="9"/>
      <c r="F12" s="9"/>
      <c r="G12" s="45">
        <f>G10-G11</f>
        <v>25208.63</v>
      </c>
    </row>
    <row r="13" spans="1:7" ht="15.75" thickTop="1" x14ac:dyDescent="0.25">
      <c r="A13" s="23"/>
      <c r="B13" s="9"/>
      <c r="C13" s="9"/>
      <c r="D13" s="9"/>
      <c r="E13" s="9"/>
      <c r="F13" s="9"/>
      <c r="G13" s="22"/>
    </row>
    <row r="14" spans="1:7" x14ac:dyDescent="0.25">
      <c r="A14" s="20" t="s">
        <v>1</v>
      </c>
      <c r="B14" s="21"/>
      <c r="C14" s="9"/>
      <c r="D14" s="9"/>
      <c r="E14" s="9"/>
      <c r="F14" s="9"/>
      <c r="G14" s="22"/>
    </row>
    <row r="15" spans="1:7" x14ac:dyDescent="0.25">
      <c r="A15" s="23" t="s">
        <v>23</v>
      </c>
      <c r="B15" s="9"/>
      <c r="C15" s="9"/>
      <c r="D15" s="9"/>
      <c r="E15" s="9"/>
      <c r="F15" s="9"/>
      <c r="G15" s="22">
        <v>21630593.190000001</v>
      </c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10633451.5</v>
      </c>
    </row>
    <row r="17" spans="1:7" x14ac:dyDescent="0.25">
      <c r="A17" s="23"/>
      <c r="B17" s="9"/>
      <c r="C17" s="9"/>
      <c r="D17" s="9"/>
      <c r="E17" s="9"/>
      <c r="F17" s="9"/>
      <c r="G17" s="22"/>
    </row>
    <row r="18" spans="1:7" ht="15.75" thickBot="1" x14ac:dyDescent="0.3">
      <c r="A18" s="20" t="s">
        <v>59</v>
      </c>
      <c r="B18" s="21"/>
      <c r="C18" s="9"/>
      <c r="D18" s="9"/>
      <c r="E18" s="9"/>
      <c r="F18" s="9"/>
      <c r="G18" s="26">
        <f>G12+G15+G16</f>
        <v>32289253.32</v>
      </c>
    </row>
    <row r="19" spans="1:7" ht="15.75" thickTop="1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7</v>
      </c>
      <c r="B20" s="9"/>
      <c r="C20" s="9"/>
      <c r="D20" s="9"/>
      <c r="E20" s="9"/>
      <c r="F20" s="9"/>
      <c r="G20" s="22"/>
    </row>
    <row r="21" spans="1:7" ht="16.5" thickTop="1" thickBot="1" x14ac:dyDescent="0.3">
      <c r="A21" s="23" t="s">
        <v>51</v>
      </c>
      <c r="B21" s="9"/>
      <c r="C21" s="9"/>
      <c r="D21" s="9"/>
      <c r="E21" s="9"/>
      <c r="F21" s="9"/>
      <c r="G21" s="30">
        <v>61277717.590000004</v>
      </c>
    </row>
    <row r="22" spans="1:7" ht="15.75" thickTop="1" x14ac:dyDescent="0.25">
      <c r="A22" s="23"/>
      <c r="B22" s="9"/>
      <c r="C22" s="9"/>
      <c r="D22" s="9"/>
      <c r="E22" s="9"/>
      <c r="F22" s="9"/>
      <c r="G22" s="22"/>
    </row>
    <row r="23" spans="1:7" ht="15.75" thickBot="1" x14ac:dyDescent="0.3">
      <c r="A23" s="20" t="s">
        <v>63</v>
      </c>
      <c r="B23" s="21"/>
      <c r="C23" s="21"/>
      <c r="D23" s="21"/>
      <c r="E23" s="9"/>
      <c r="F23" s="9" t="s">
        <v>45</v>
      </c>
      <c r="G23" s="24">
        <f>G25+G26+G29-G27</f>
        <v>593085755</v>
      </c>
    </row>
    <row r="24" spans="1:7" ht="15.75" thickTop="1" x14ac:dyDescent="0.25">
      <c r="A24" s="20"/>
      <c r="B24" s="21"/>
      <c r="C24" s="21"/>
      <c r="D24" s="21"/>
      <c r="E24" s="9"/>
      <c r="F24" s="9"/>
      <c r="G24" s="22"/>
    </row>
    <row r="25" spans="1:7" x14ac:dyDescent="0.25">
      <c r="A25" s="23" t="s">
        <v>9</v>
      </c>
      <c r="B25" s="9"/>
      <c r="C25" s="9"/>
      <c r="D25" s="9"/>
      <c r="E25" s="9"/>
      <c r="F25" s="9"/>
      <c r="G25" s="43">
        <v>177901786.59999999</v>
      </c>
    </row>
    <row r="26" spans="1:7" x14ac:dyDescent="0.25">
      <c r="A26" s="23" t="s">
        <v>10</v>
      </c>
      <c r="B26" s="9"/>
      <c r="C26" s="9"/>
      <c r="D26" s="9"/>
      <c r="E26" s="9"/>
      <c r="F26" s="9"/>
      <c r="G26" s="22">
        <v>181452513.00999999</v>
      </c>
    </row>
    <row r="27" spans="1:7" x14ac:dyDescent="0.25">
      <c r="A27" s="23" t="s">
        <v>66</v>
      </c>
      <c r="B27" s="9"/>
      <c r="C27" s="9"/>
      <c r="D27" s="9"/>
      <c r="E27" s="9"/>
      <c r="F27" s="9"/>
      <c r="G27" s="42">
        <v>-172453737.80000001</v>
      </c>
    </row>
    <row r="28" spans="1:7" ht="15.75" thickBot="1" x14ac:dyDescent="0.3">
      <c r="A28" s="23" t="s">
        <v>13</v>
      </c>
      <c r="B28" s="9"/>
      <c r="C28" s="9"/>
      <c r="D28" s="9"/>
      <c r="E28" s="9"/>
      <c r="F28" s="9"/>
      <c r="G28" s="26">
        <v>420632017.19999999</v>
      </c>
    </row>
    <row r="29" spans="1:7" ht="16.5" thickTop="1" thickBot="1" x14ac:dyDescent="0.3">
      <c r="A29" s="23" t="s">
        <v>12</v>
      </c>
      <c r="B29" s="9"/>
      <c r="C29" s="9"/>
      <c r="D29" s="9"/>
      <c r="E29" s="9"/>
      <c r="F29" s="9"/>
      <c r="G29" s="30">
        <v>61277717.590000004</v>
      </c>
    </row>
    <row r="30" spans="1:7" ht="15.75" thickTop="1" x14ac:dyDescent="0.25">
      <c r="A30" s="23"/>
      <c r="B30" s="9"/>
      <c r="C30" s="9"/>
      <c r="D30" s="9"/>
      <c r="E30" s="9"/>
      <c r="F30" s="9"/>
      <c r="G30" s="25"/>
    </row>
    <row r="31" spans="1:7" x14ac:dyDescent="0.25">
      <c r="A31" s="31" t="s">
        <v>25</v>
      </c>
      <c r="B31" s="32"/>
      <c r="C31" s="32"/>
      <c r="D31" s="32"/>
      <c r="E31" s="32"/>
      <c r="F31" s="21"/>
      <c r="G31" s="25"/>
    </row>
    <row r="32" spans="1:7" x14ac:dyDescent="0.25">
      <c r="A32" s="20" t="s">
        <v>27</v>
      </c>
      <c r="B32" s="21"/>
      <c r="C32" s="21"/>
      <c r="D32" s="21"/>
      <c r="E32" s="21"/>
      <c r="F32" s="21"/>
      <c r="G32" s="25"/>
    </row>
    <row r="33" spans="1:7" x14ac:dyDescent="0.25">
      <c r="A33" s="20" t="s">
        <v>50</v>
      </c>
      <c r="B33" s="21"/>
      <c r="C33" s="21"/>
      <c r="D33" s="21"/>
      <c r="E33" s="21"/>
      <c r="F33" s="21"/>
      <c r="G33" s="25"/>
    </row>
    <row r="34" spans="1:7" x14ac:dyDescent="0.25">
      <c r="A34" s="23"/>
      <c r="B34" s="9"/>
      <c r="C34" s="9"/>
      <c r="D34" s="9"/>
      <c r="E34" s="9"/>
      <c r="F34" s="9"/>
      <c r="G34" s="25"/>
    </row>
    <row r="35" spans="1:7" x14ac:dyDescent="0.25">
      <c r="A35" s="23" t="s">
        <v>14</v>
      </c>
      <c r="B35" s="9"/>
      <c r="C35" s="9"/>
      <c r="D35" s="9"/>
      <c r="E35" s="9"/>
      <c r="F35" s="9" t="s">
        <v>22</v>
      </c>
      <c r="G35" s="25"/>
    </row>
    <row r="36" spans="1:7" x14ac:dyDescent="0.25">
      <c r="A36" s="20" t="s">
        <v>20</v>
      </c>
      <c r="B36" s="21"/>
      <c r="C36" s="9"/>
      <c r="D36" s="9"/>
      <c r="E36" s="9"/>
      <c r="F36" s="21" t="s">
        <v>21</v>
      </c>
      <c r="G36" s="33"/>
    </row>
    <row r="37" spans="1:7" x14ac:dyDescent="0.25">
      <c r="A37" s="23" t="s">
        <v>17</v>
      </c>
      <c r="B37" s="9"/>
      <c r="C37" s="9"/>
      <c r="D37" s="9"/>
      <c r="E37" s="9"/>
      <c r="F37" s="9" t="s">
        <v>35</v>
      </c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6" workbookViewId="0">
      <selection activeCell="E13" sqref="E13"/>
    </sheetView>
  </sheetViews>
  <sheetFormatPr baseColWidth="10" defaultRowHeight="15" x14ac:dyDescent="0.25"/>
  <cols>
    <col min="7" max="7" width="18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73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52599.41</v>
      </c>
    </row>
    <row r="11" spans="1:7" x14ac:dyDescent="0.25">
      <c r="A11" s="23" t="s">
        <v>57</v>
      </c>
      <c r="B11" s="9"/>
      <c r="C11" s="9"/>
      <c r="D11" s="9"/>
      <c r="E11" s="9"/>
      <c r="F11" s="9"/>
      <c r="G11" s="39">
        <v>56857.68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58</v>
      </c>
      <c r="B13" s="21"/>
      <c r="C13" s="21"/>
      <c r="D13" s="9"/>
      <c r="E13" s="9"/>
      <c r="F13" s="9"/>
      <c r="G13" s="44">
        <f>G10-G11</f>
        <v>-4258.2699999999968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23</v>
      </c>
      <c r="B16" s="9"/>
      <c r="C16" s="9"/>
      <c r="D16" s="9"/>
      <c r="E16" s="9"/>
      <c r="F16" s="9"/>
      <c r="G16" s="22">
        <v>27338740.760000002</v>
      </c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59</v>
      </c>
      <c r="B19" s="21"/>
      <c r="C19" s="9"/>
      <c r="D19" s="9"/>
      <c r="E19" s="9"/>
      <c r="F19" s="9"/>
      <c r="G19" s="26">
        <f>G13+G16+G17</f>
        <v>39366568.150000006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51</v>
      </c>
      <c r="B22" s="9"/>
      <c r="C22" s="9"/>
      <c r="D22" s="9"/>
      <c r="E22" s="9"/>
      <c r="F22" s="9"/>
      <c r="G22" s="30">
        <v>9708800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74</v>
      </c>
      <c r="B24" s="21"/>
      <c r="C24" s="21"/>
      <c r="D24" s="21"/>
      <c r="E24" s="9"/>
      <c r="F24" s="9" t="s">
        <v>45</v>
      </c>
      <c r="G24" s="24">
        <f>G26+G27+G30-G28</f>
        <v>395351616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8376094.0800000001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282702621.54000002</v>
      </c>
    </row>
    <row r="28" spans="1:7" x14ac:dyDescent="0.25">
      <c r="A28" s="23" t="s">
        <v>66</v>
      </c>
      <c r="B28" s="9"/>
      <c r="C28" s="9"/>
      <c r="D28" s="9"/>
      <c r="E28" s="9"/>
      <c r="F28" s="9"/>
      <c r="G28" s="42">
        <v>-94564100.379999995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300787515.62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9708800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25</v>
      </c>
      <c r="B32" s="32"/>
      <c r="C32" s="32"/>
      <c r="D32" s="32"/>
      <c r="E32" s="32"/>
      <c r="F32" s="21"/>
      <c r="G32" s="25"/>
    </row>
    <row r="33" spans="1:7" x14ac:dyDescent="0.25">
      <c r="A33" s="20" t="s">
        <v>27</v>
      </c>
      <c r="B33" s="21"/>
      <c r="C33" s="21"/>
      <c r="D33" s="21"/>
      <c r="E33" s="21"/>
      <c r="F33" s="21"/>
      <c r="G33" s="25"/>
    </row>
    <row r="34" spans="1:7" x14ac:dyDescent="0.25">
      <c r="A34" s="20" t="s">
        <v>50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22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35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0" workbookViewId="0">
      <selection sqref="A1:G44"/>
    </sheetView>
  </sheetViews>
  <sheetFormatPr baseColWidth="10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32</v>
      </c>
      <c r="F3" s="14"/>
      <c r="G3" s="16"/>
    </row>
    <row r="4" spans="1:7" ht="20.25" x14ac:dyDescent="0.3">
      <c r="A4" s="73" t="s">
        <v>31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75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613770.62</v>
      </c>
    </row>
    <row r="12" spans="1:7" x14ac:dyDescent="0.25">
      <c r="A12" s="23" t="s">
        <v>57</v>
      </c>
      <c r="B12" s="9"/>
      <c r="C12" s="9"/>
      <c r="D12" s="9"/>
      <c r="E12" s="9"/>
      <c r="F12" s="9"/>
      <c r="G12" s="39">
        <v>30445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58</v>
      </c>
      <c r="B14" s="21"/>
      <c r="C14" s="21"/>
      <c r="D14" s="9"/>
      <c r="E14" s="9"/>
      <c r="F14" s="9"/>
      <c r="G14" s="45">
        <f>G11-G12</f>
        <v>583325.62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23</v>
      </c>
      <c r="B17" s="9"/>
      <c r="C17" s="9"/>
      <c r="D17" s="9"/>
      <c r="E17" s="9"/>
      <c r="F17" s="9"/>
      <c r="G17" s="22">
        <v>27338740.760000002</v>
      </c>
    </row>
    <row r="18" spans="1:7" x14ac:dyDescent="0.25">
      <c r="A18" s="23" t="s">
        <v>24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59</v>
      </c>
      <c r="B20" s="21"/>
      <c r="C20" s="9"/>
      <c r="D20" s="9"/>
      <c r="E20" s="9"/>
      <c r="F20" s="9"/>
      <c r="G20" s="26">
        <f>G14+G17+G18</f>
        <v>39954152.040000007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51</v>
      </c>
      <c r="B23" s="9"/>
      <c r="C23" s="9"/>
      <c r="D23" s="9"/>
      <c r="E23" s="9"/>
      <c r="F23" s="9"/>
      <c r="G23" s="30">
        <v>51609964.200000003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74</v>
      </c>
      <c r="B25" s="21"/>
      <c r="C25" s="21"/>
      <c r="D25" s="21"/>
      <c r="E25" s="9"/>
      <c r="F25" s="9" t="s">
        <v>45</v>
      </c>
      <c r="G25" s="24">
        <f>G27+G28+G31-G29</f>
        <v>395351615.99999994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88512784.780000001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250501929.63999999</v>
      </c>
    </row>
    <row r="29" spans="1:7" x14ac:dyDescent="0.25">
      <c r="A29" s="23" t="s">
        <v>66</v>
      </c>
      <c r="B29" s="9"/>
      <c r="C29" s="9"/>
      <c r="D29" s="9"/>
      <c r="E29" s="9"/>
      <c r="F29" s="9"/>
      <c r="G29" s="42">
        <v>-4726937.38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390624678.62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51609964.200000003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25</v>
      </c>
      <c r="B33" s="32"/>
      <c r="C33" s="32"/>
      <c r="D33" s="32"/>
      <c r="E33" s="32"/>
      <c r="F33" s="21"/>
      <c r="G33" s="25"/>
    </row>
    <row r="34" spans="1:7" x14ac:dyDescent="0.25">
      <c r="A34" s="20" t="s">
        <v>27</v>
      </c>
      <c r="B34" s="21"/>
      <c r="C34" s="21"/>
      <c r="D34" s="21"/>
      <c r="E34" s="21"/>
      <c r="F34" s="21"/>
      <c r="G34" s="25"/>
    </row>
    <row r="35" spans="1:7" x14ac:dyDescent="0.25">
      <c r="A35" s="20" t="s">
        <v>50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22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35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I24" sqref="I24"/>
    </sheetView>
  </sheetViews>
  <sheetFormatPr baseColWidth="10" defaultRowHeight="15" x14ac:dyDescent="0.25"/>
  <cols>
    <col min="7" max="7" width="17.710937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32</v>
      </c>
      <c r="F3" s="14"/>
      <c r="G3" s="16"/>
    </row>
    <row r="4" spans="1:7" ht="20.25" x14ac:dyDescent="0.3">
      <c r="A4" s="73" t="s">
        <v>31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76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209358.51</v>
      </c>
    </row>
    <row r="12" spans="1:7" x14ac:dyDescent="0.25">
      <c r="A12" s="23" t="s">
        <v>57</v>
      </c>
      <c r="B12" s="9"/>
      <c r="C12" s="9"/>
      <c r="D12" s="9"/>
      <c r="E12" s="9"/>
      <c r="F12" s="9"/>
      <c r="G12" s="39">
        <v>77268.350000000006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58</v>
      </c>
      <c r="B14" s="21"/>
      <c r="C14" s="21"/>
      <c r="D14" s="9"/>
      <c r="E14" s="9"/>
      <c r="F14" s="9"/>
      <c r="G14" s="45">
        <f>G11-G12</f>
        <v>132090.16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23</v>
      </c>
      <c r="B17" s="9"/>
      <c r="C17" s="9"/>
      <c r="D17" s="9"/>
      <c r="E17" s="9"/>
      <c r="F17" s="9"/>
      <c r="G17" s="22">
        <v>27659137.489999998</v>
      </c>
    </row>
    <row r="18" spans="1:7" x14ac:dyDescent="0.25">
      <c r="A18" s="23" t="s">
        <v>24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59</v>
      </c>
      <c r="B20" s="21"/>
      <c r="C20" s="9"/>
      <c r="D20" s="9"/>
      <c r="E20" s="9"/>
      <c r="F20" s="9"/>
      <c r="G20" s="26">
        <f>G14+G17+G18</f>
        <v>39823313.310000002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51</v>
      </c>
      <c r="B23" s="9"/>
      <c r="C23" s="9"/>
      <c r="D23" s="9"/>
      <c r="E23" s="9"/>
      <c r="F23" s="9"/>
      <c r="G23" s="30">
        <v>49792385.450000003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74</v>
      </c>
      <c r="B25" s="21"/>
      <c r="C25" s="21"/>
      <c r="D25" s="21"/>
      <c r="E25" s="9"/>
      <c r="F25" s="9" t="s">
        <v>45</v>
      </c>
      <c r="G25" s="24">
        <f>G27+G28+G31-G29</f>
        <v>395351615.99999994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117219987.63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221177959.03</v>
      </c>
    </row>
    <row r="29" spans="1:7" x14ac:dyDescent="0.25">
      <c r="A29" s="23" t="s">
        <v>66</v>
      </c>
      <c r="B29" s="9"/>
      <c r="C29" s="9"/>
      <c r="D29" s="9"/>
      <c r="E29" s="9"/>
      <c r="F29" s="9"/>
      <c r="G29" s="42">
        <v>-7161283.8899999997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388190332.11000001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49792385.450000003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25</v>
      </c>
      <c r="B33" s="32"/>
      <c r="C33" s="32"/>
      <c r="D33" s="32"/>
      <c r="E33" s="32"/>
      <c r="F33" s="21"/>
      <c r="G33" s="25"/>
    </row>
    <row r="34" spans="1:7" x14ac:dyDescent="0.25">
      <c r="A34" s="20" t="s">
        <v>27</v>
      </c>
      <c r="B34" s="21"/>
      <c r="C34" s="21"/>
      <c r="D34" s="21"/>
      <c r="E34" s="21"/>
      <c r="F34" s="21"/>
      <c r="G34" s="25"/>
    </row>
    <row r="35" spans="1:7" x14ac:dyDescent="0.25">
      <c r="A35" s="20" t="s">
        <v>50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22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35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G45"/>
    </sheetView>
  </sheetViews>
  <sheetFormatPr baseColWidth="10" defaultRowHeight="15" x14ac:dyDescent="0.25"/>
  <cols>
    <col min="7" max="7" width="17.42578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32</v>
      </c>
      <c r="F3" s="14"/>
      <c r="G3" s="16"/>
    </row>
    <row r="4" spans="1:7" ht="20.25" x14ac:dyDescent="0.3">
      <c r="A4" s="73" t="s">
        <v>31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77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100431.59</v>
      </c>
    </row>
    <row r="12" spans="1:7" x14ac:dyDescent="0.25">
      <c r="A12" s="23" t="s">
        <v>57</v>
      </c>
      <c r="B12" s="9"/>
      <c r="C12" s="9"/>
      <c r="D12" s="9"/>
      <c r="E12" s="9"/>
      <c r="F12" s="9"/>
      <c r="G12" s="39">
        <v>110881.57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58</v>
      </c>
      <c r="B14" s="21"/>
      <c r="C14" s="21"/>
      <c r="D14" s="9"/>
      <c r="E14" s="9"/>
      <c r="F14" s="9"/>
      <c r="G14" s="44">
        <f>G11-G12</f>
        <v>-10449.98000000001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23</v>
      </c>
      <c r="B17" s="9"/>
      <c r="C17" s="9"/>
      <c r="D17" s="9"/>
      <c r="E17" s="9"/>
      <c r="F17" s="9"/>
      <c r="G17" s="22">
        <v>27659137.489999998</v>
      </c>
    </row>
    <row r="18" spans="1:7" x14ac:dyDescent="0.25">
      <c r="A18" s="23" t="s">
        <v>24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59</v>
      </c>
      <c r="B20" s="21"/>
      <c r="C20" s="9"/>
      <c r="D20" s="9"/>
      <c r="E20" s="9"/>
      <c r="F20" s="9"/>
      <c r="G20" s="26">
        <f>G14+G17+G18</f>
        <v>39680773.170000002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51</v>
      </c>
      <c r="B23" s="9"/>
      <c r="C23" s="9"/>
      <c r="D23" s="9"/>
      <c r="E23" s="9"/>
      <c r="F23" s="9"/>
      <c r="G23" s="30">
        <v>29519375.25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74</v>
      </c>
      <c r="B25" s="21"/>
      <c r="C25" s="21"/>
      <c r="D25" s="21"/>
      <c r="E25" s="9"/>
      <c r="F25" s="9" t="s">
        <v>45</v>
      </c>
      <c r="G25" s="24">
        <f>G27+G28+G31-G29</f>
        <v>395351616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193154295.81999999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172596824.44</v>
      </c>
    </row>
    <row r="29" spans="1:7" x14ac:dyDescent="0.25">
      <c r="A29" s="23" t="s">
        <v>66</v>
      </c>
      <c r="B29" s="9"/>
      <c r="C29" s="9"/>
      <c r="D29" s="9"/>
      <c r="E29" s="9"/>
      <c r="F29" s="9"/>
      <c r="G29" s="42">
        <v>-81120.490000000005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395270495.50999999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29519375.25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25</v>
      </c>
      <c r="B33" s="32"/>
      <c r="C33" s="32"/>
      <c r="D33" s="32"/>
      <c r="E33" s="32"/>
      <c r="F33" s="21"/>
      <c r="G33" s="25"/>
    </row>
    <row r="34" spans="1:7" x14ac:dyDescent="0.25">
      <c r="A34" s="20" t="s">
        <v>27</v>
      </c>
      <c r="B34" s="21"/>
      <c r="C34" s="21"/>
      <c r="D34" s="21"/>
      <c r="E34" s="21"/>
      <c r="F34" s="21"/>
      <c r="G34" s="25"/>
    </row>
    <row r="35" spans="1:7" x14ac:dyDescent="0.25">
      <c r="A35" s="20" t="s">
        <v>50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22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35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32</v>
      </c>
      <c r="F3" s="14"/>
      <c r="G3" s="16"/>
    </row>
    <row r="4" spans="1:7" ht="20.25" x14ac:dyDescent="0.3">
      <c r="A4" s="73" t="s">
        <v>31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78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652157.75</v>
      </c>
    </row>
    <row r="12" spans="1:7" x14ac:dyDescent="0.25">
      <c r="A12" s="23" t="s">
        <v>57</v>
      </c>
      <c r="B12" s="9"/>
      <c r="C12" s="9"/>
      <c r="D12" s="9"/>
      <c r="E12" s="9"/>
      <c r="F12" s="9"/>
      <c r="G12" s="39">
        <v>39527.4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58</v>
      </c>
      <c r="B14" s="21"/>
      <c r="C14" s="21"/>
      <c r="D14" s="9"/>
      <c r="E14" s="9"/>
      <c r="F14" s="9"/>
      <c r="G14" s="45">
        <f>G11-G12</f>
        <v>612630.35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23</v>
      </c>
      <c r="B17" s="9"/>
      <c r="C17" s="9"/>
      <c r="D17" s="9"/>
      <c r="E17" s="9"/>
      <c r="F17" s="9"/>
      <c r="G17" s="22">
        <v>27659137.489999998</v>
      </c>
    </row>
    <row r="18" spans="1:7" x14ac:dyDescent="0.25">
      <c r="A18" s="23" t="s">
        <v>24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59</v>
      </c>
      <c r="B20" s="21"/>
      <c r="C20" s="9"/>
      <c r="D20" s="9"/>
      <c r="E20" s="9"/>
      <c r="F20" s="9"/>
      <c r="G20" s="26">
        <f>G14+G17+G18</f>
        <v>40303853.5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51</v>
      </c>
      <c r="B23" s="9"/>
      <c r="C23" s="9"/>
      <c r="D23" s="9"/>
      <c r="E23" s="9"/>
      <c r="F23" s="9"/>
      <c r="G23" s="30">
        <v>27832648.690000001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74</v>
      </c>
      <c r="B25" s="21"/>
      <c r="C25" s="21"/>
      <c r="D25" s="21"/>
      <c r="E25" s="9"/>
      <c r="F25" s="9" t="s">
        <v>45</v>
      </c>
      <c r="G25" s="24">
        <f>G27+G28+G31-G29</f>
        <v>395351616.00000006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211537470.33000001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153016456.49000001</v>
      </c>
    </row>
    <row r="29" spans="1:7" x14ac:dyDescent="0.25">
      <c r="A29" s="23" t="s">
        <v>66</v>
      </c>
      <c r="B29" s="9"/>
      <c r="C29" s="9"/>
      <c r="D29" s="9"/>
      <c r="E29" s="9"/>
      <c r="F29" s="9"/>
      <c r="G29" s="42">
        <v>-2965040.49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392386575.50999999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27832648.690000001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25</v>
      </c>
      <c r="B33" s="32"/>
      <c r="C33" s="32"/>
      <c r="D33" s="32"/>
      <c r="E33" s="32"/>
      <c r="F33" s="21"/>
      <c r="G33" s="25"/>
    </row>
    <row r="34" spans="1:7" x14ac:dyDescent="0.25">
      <c r="A34" s="20" t="s">
        <v>27</v>
      </c>
      <c r="B34" s="21"/>
      <c r="C34" s="21"/>
      <c r="D34" s="21"/>
      <c r="E34" s="21"/>
      <c r="F34" s="21"/>
      <c r="G34" s="25"/>
    </row>
    <row r="35" spans="1:7" x14ac:dyDescent="0.25">
      <c r="A35" s="20" t="s">
        <v>50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22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35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42578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32</v>
      </c>
      <c r="F3" s="14"/>
      <c r="G3" s="16"/>
    </row>
    <row r="4" spans="1:7" ht="20.25" x14ac:dyDescent="0.3">
      <c r="A4" s="73" t="s">
        <v>31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79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156075.25</v>
      </c>
    </row>
    <row r="12" spans="1:7" x14ac:dyDescent="0.25">
      <c r="A12" s="23" t="s">
        <v>57</v>
      </c>
      <c r="B12" s="9"/>
      <c r="C12" s="9"/>
      <c r="D12" s="9"/>
      <c r="E12" s="9"/>
      <c r="F12" s="9"/>
      <c r="G12" s="39">
        <v>86233.5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58</v>
      </c>
      <c r="B14" s="21"/>
      <c r="C14" s="21"/>
      <c r="D14" s="9"/>
      <c r="E14" s="9"/>
      <c r="F14" s="9"/>
      <c r="G14" s="45">
        <f>G11-G12</f>
        <v>69841.75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23</v>
      </c>
      <c r="B17" s="9"/>
      <c r="C17" s="9"/>
      <c r="D17" s="9"/>
      <c r="E17" s="9"/>
      <c r="F17" s="9"/>
      <c r="G17" s="22">
        <v>27659137.489999998</v>
      </c>
    </row>
    <row r="18" spans="1:7" x14ac:dyDescent="0.25">
      <c r="A18" s="23" t="s">
        <v>24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59</v>
      </c>
      <c r="B20" s="21"/>
      <c r="C20" s="9"/>
      <c r="D20" s="9"/>
      <c r="E20" s="9"/>
      <c r="F20" s="9"/>
      <c r="G20" s="26">
        <f>G14+G17+G18</f>
        <v>39761064.899999999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51</v>
      </c>
      <c r="B23" s="9"/>
      <c r="C23" s="9"/>
      <c r="D23" s="9"/>
      <c r="E23" s="9"/>
      <c r="F23" s="9"/>
      <c r="G23" s="30">
        <v>26929912.530000001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74</v>
      </c>
      <c r="B25" s="21"/>
      <c r="C25" s="21"/>
      <c r="D25" s="21"/>
      <c r="E25" s="9"/>
      <c r="F25" s="9" t="s">
        <v>45</v>
      </c>
      <c r="G25" s="24">
        <f>G27+G28+G31-G29</f>
        <v>395351616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235786215.49000001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114670367.48999999</v>
      </c>
    </row>
    <row r="29" spans="1:7" x14ac:dyDescent="0.25">
      <c r="A29" s="23" t="s">
        <v>66</v>
      </c>
      <c r="B29" s="9"/>
      <c r="C29" s="9"/>
      <c r="D29" s="9"/>
      <c r="E29" s="9"/>
      <c r="F29" s="9"/>
      <c r="G29" s="42">
        <v>-17965120.489999998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377386495.50999999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26929912.530000001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25</v>
      </c>
      <c r="B33" s="32"/>
      <c r="C33" s="32"/>
      <c r="D33" s="32"/>
      <c r="E33" s="32"/>
      <c r="F33" s="21"/>
      <c r="G33" s="25"/>
    </row>
    <row r="34" spans="1:7" x14ac:dyDescent="0.25">
      <c r="A34" s="20" t="s">
        <v>27</v>
      </c>
      <c r="B34" s="21"/>
      <c r="C34" s="21"/>
      <c r="D34" s="21"/>
      <c r="E34" s="21"/>
      <c r="F34" s="21"/>
      <c r="G34" s="25"/>
    </row>
    <row r="35" spans="1:7" x14ac:dyDescent="0.25">
      <c r="A35" s="20" t="s">
        <v>50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22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35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H44"/>
    </sheetView>
  </sheetViews>
  <sheetFormatPr baseColWidth="10" defaultRowHeight="15" x14ac:dyDescent="0.25"/>
  <cols>
    <col min="7" max="7" width="20.5703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32</v>
      </c>
      <c r="F3" s="14"/>
      <c r="G3" s="16"/>
    </row>
    <row r="4" spans="1:7" ht="20.25" x14ac:dyDescent="0.3">
      <c r="A4" s="73" t="s">
        <v>31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80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607096.68999999994</v>
      </c>
    </row>
    <row r="12" spans="1:7" x14ac:dyDescent="0.25">
      <c r="A12" s="23" t="s">
        <v>57</v>
      </c>
      <c r="B12" s="9"/>
      <c r="C12" s="9"/>
      <c r="D12" s="9"/>
      <c r="E12" s="9"/>
      <c r="F12" s="9"/>
      <c r="G12" s="39">
        <v>171263.35999999999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58</v>
      </c>
      <c r="B14" s="21"/>
      <c r="C14" s="21"/>
      <c r="D14" s="9"/>
      <c r="E14" s="9"/>
      <c r="F14" s="9"/>
      <c r="G14" s="45">
        <f>G11-G12</f>
        <v>435833.32999999996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23</v>
      </c>
      <c r="B17" s="9"/>
      <c r="C17" s="9"/>
      <c r="D17" s="9"/>
      <c r="E17" s="9"/>
      <c r="F17" s="9"/>
      <c r="G17" s="22">
        <v>27659137.489999998</v>
      </c>
    </row>
    <row r="18" spans="1:7" x14ac:dyDescent="0.25">
      <c r="A18" s="23" t="s">
        <v>24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59</v>
      </c>
      <c r="B20" s="21"/>
      <c r="C20" s="9"/>
      <c r="D20" s="9"/>
      <c r="E20" s="9"/>
      <c r="F20" s="9"/>
      <c r="G20" s="26">
        <f>G14+G17+G18</f>
        <v>40127056.479999997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51</v>
      </c>
      <c r="B23" s="9"/>
      <c r="C23" s="9"/>
      <c r="D23" s="9"/>
      <c r="E23" s="9"/>
      <c r="F23" s="9"/>
      <c r="G23" s="30">
        <v>10310704.199999999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74</v>
      </c>
      <c r="B25" s="21"/>
      <c r="C25" s="21"/>
      <c r="D25" s="21"/>
      <c r="E25" s="9"/>
      <c r="F25" s="9" t="s">
        <v>45</v>
      </c>
      <c r="G25" s="24">
        <f>G27+G28+G31-G29</f>
        <v>451010158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33979872.969999999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313934048.29000002</v>
      </c>
    </row>
    <row r="29" spans="1:7" x14ac:dyDescent="0.25">
      <c r="A29" s="23" t="s">
        <v>66</v>
      </c>
      <c r="B29" s="9"/>
      <c r="C29" s="9"/>
      <c r="D29" s="9"/>
      <c r="E29" s="9"/>
      <c r="F29" s="9"/>
      <c r="G29" s="42">
        <v>-52935955.060000002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398074202.94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50160281.68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25</v>
      </c>
      <c r="B33" s="32"/>
      <c r="C33" s="32"/>
      <c r="D33" s="32"/>
      <c r="E33" s="32"/>
      <c r="F33" s="21"/>
      <c r="G33" s="25"/>
    </row>
    <row r="34" spans="1:7" x14ac:dyDescent="0.25">
      <c r="A34" s="20" t="s">
        <v>27</v>
      </c>
      <c r="B34" s="21"/>
      <c r="C34" s="21"/>
      <c r="D34" s="21"/>
      <c r="E34" s="21"/>
      <c r="F34" s="21"/>
      <c r="G34" s="25"/>
    </row>
    <row r="35" spans="1:7" x14ac:dyDescent="0.25">
      <c r="A35" s="20" t="s">
        <v>50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22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35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I45"/>
    </sheetView>
  </sheetViews>
  <sheetFormatPr baseColWidth="10" defaultRowHeight="15" x14ac:dyDescent="0.25"/>
  <cols>
    <col min="7" max="7" width="19.710937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32</v>
      </c>
      <c r="F3" s="14"/>
      <c r="G3" s="16"/>
    </row>
    <row r="4" spans="1:7" ht="20.25" x14ac:dyDescent="0.3">
      <c r="A4" s="73" t="s">
        <v>31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81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107147.64</v>
      </c>
    </row>
    <row r="12" spans="1:7" x14ac:dyDescent="0.25">
      <c r="A12" s="23" t="s">
        <v>57</v>
      </c>
      <c r="B12" s="9"/>
      <c r="C12" s="9"/>
      <c r="D12" s="9"/>
      <c r="E12" s="9"/>
      <c r="F12" s="9"/>
      <c r="G12" s="39">
        <v>87408.11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58</v>
      </c>
      <c r="B14" s="21"/>
      <c r="C14" s="21"/>
      <c r="D14" s="9"/>
      <c r="E14" s="9"/>
      <c r="F14" s="9"/>
      <c r="G14" s="45">
        <f>G11-G12</f>
        <v>19739.53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23</v>
      </c>
      <c r="B17" s="9"/>
      <c r="C17" s="9"/>
      <c r="D17" s="9"/>
      <c r="E17" s="9"/>
      <c r="F17" s="9"/>
      <c r="G17" s="22">
        <v>39060986.689999998</v>
      </c>
    </row>
    <row r="18" spans="1:7" x14ac:dyDescent="0.25">
      <c r="A18" s="23" t="s">
        <v>24</v>
      </c>
      <c r="B18" s="9"/>
      <c r="C18" s="9"/>
      <c r="D18" s="9"/>
      <c r="E18" s="9"/>
      <c r="F18" s="9"/>
      <c r="G18" s="22">
        <v>13430719.82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59</v>
      </c>
      <c r="B20" s="21"/>
      <c r="C20" s="9"/>
      <c r="D20" s="9"/>
      <c r="E20" s="9"/>
      <c r="F20" s="9"/>
      <c r="G20" s="26">
        <f>G14+G17+G18</f>
        <v>52511446.039999999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51</v>
      </c>
      <c r="B23" s="9"/>
      <c r="C23" s="9"/>
      <c r="D23" s="9"/>
      <c r="E23" s="9"/>
      <c r="F23" s="9"/>
      <c r="G23" s="30">
        <v>72581921.319999993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74</v>
      </c>
      <c r="B25" s="21"/>
      <c r="C25" s="21"/>
      <c r="D25" s="21"/>
      <c r="E25" s="9"/>
      <c r="F25" s="9" t="s">
        <v>45</v>
      </c>
      <c r="G25" s="24">
        <f>G27+G28+G31-G29</f>
        <v>451010158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70514776.069999993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307913460.61000001</v>
      </c>
    </row>
    <row r="29" spans="1:7" x14ac:dyDescent="0.25">
      <c r="A29" s="23" t="s">
        <v>66</v>
      </c>
      <c r="B29" s="9"/>
      <c r="C29" s="9"/>
      <c r="D29" s="9"/>
      <c r="E29" s="9"/>
      <c r="F29" s="9"/>
      <c r="G29" s="42">
        <v>0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451010158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72581921.319999993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25</v>
      </c>
      <c r="B33" s="32"/>
      <c r="C33" s="32"/>
      <c r="D33" s="32"/>
      <c r="E33" s="32"/>
      <c r="F33" s="21"/>
      <c r="G33" s="25"/>
    </row>
    <row r="34" spans="1:7" x14ac:dyDescent="0.25">
      <c r="A34" s="20" t="s">
        <v>27</v>
      </c>
      <c r="B34" s="21"/>
      <c r="C34" s="21"/>
      <c r="D34" s="21"/>
      <c r="E34" s="21"/>
      <c r="F34" s="21"/>
      <c r="G34" s="25"/>
    </row>
    <row r="35" spans="1:7" x14ac:dyDescent="0.25">
      <c r="A35" s="20" t="s">
        <v>50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22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35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5" max="5" width="8.28515625" customWidth="1"/>
    <col min="7" max="7" width="23.285156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32</v>
      </c>
      <c r="F3" s="14"/>
      <c r="G3" s="16"/>
    </row>
    <row r="4" spans="1:7" ht="20.25" x14ac:dyDescent="0.3">
      <c r="A4" s="73" t="s">
        <v>31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82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55384.98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58</v>
      </c>
      <c r="B13" s="21"/>
      <c r="C13" s="21"/>
      <c r="D13" s="9"/>
      <c r="E13" s="9"/>
      <c r="F13" s="9"/>
      <c r="G13" s="45">
        <f>G11</f>
        <v>55384.98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23</v>
      </c>
      <c r="B16" s="9"/>
      <c r="C16" s="9"/>
      <c r="D16" s="9"/>
      <c r="E16" s="9"/>
      <c r="F16" s="9"/>
      <c r="G16" s="22">
        <v>39060986.689999998</v>
      </c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13430719.82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59</v>
      </c>
      <c r="B19" s="21"/>
      <c r="C19" s="9"/>
      <c r="D19" s="9"/>
      <c r="E19" s="9"/>
      <c r="F19" s="9"/>
      <c r="G19" s="26">
        <f>G13+G16+G17</f>
        <v>52547091.489999995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51</v>
      </c>
      <c r="B22" s="9"/>
      <c r="C22" s="9"/>
      <c r="D22" s="9"/>
      <c r="E22" s="9"/>
      <c r="F22" s="9"/>
      <c r="G22" s="30">
        <v>38986526.630000003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74</v>
      </c>
      <c r="B24" s="21"/>
      <c r="C24" s="21"/>
      <c r="D24" s="21"/>
      <c r="E24" s="9"/>
      <c r="F24" s="9" t="s">
        <v>45</v>
      </c>
      <c r="G24" s="24">
        <f>G26+G27+G30-G28</f>
        <v>451010158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88643126.840000004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323380504.52999997</v>
      </c>
    </row>
    <row r="28" spans="1:7" x14ac:dyDescent="0.25">
      <c r="A28" s="23" t="s">
        <v>66</v>
      </c>
      <c r="B28" s="9"/>
      <c r="C28" s="9"/>
      <c r="D28" s="9"/>
      <c r="E28" s="9"/>
      <c r="F28" s="9"/>
      <c r="G28" s="42">
        <v>0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451010158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38986526.630000003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25</v>
      </c>
      <c r="B32" s="32"/>
      <c r="C32" s="32"/>
      <c r="D32" s="32"/>
      <c r="E32" s="32"/>
      <c r="F32" s="21"/>
      <c r="G32" s="25"/>
    </row>
    <row r="33" spans="1:7" x14ac:dyDescent="0.25">
      <c r="A33" s="20" t="s">
        <v>27</v>
      </c>
      <c r="B33" s="21"/>
      <c r="C33" s="21"/>
      <c r="D33" s="21"/>
      <c r="E33" s="21"/>
      <c r="F33" s="21"/>
      <c r="G33" s="25"/>
    </row>
    <row r="34" spans="1:7" x14ac:dyDescent="0.25">
      <c r="A34" s="20" t="s">
        <v>50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22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35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21" sqref="G21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36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185121.49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23</v>
      </c>
      <c r="B13" s="9"/>
      <c r="C13" s="9"/>
      <c r="D13" s="9"/>
      <c r="E13" s="9"/>
      <c r="F13" s="9"/>
      <c r="G13" s="22">
        <v>17661010.710000001</v>
      </c>
    </row>
    <row r="14" spans="1:7" x14ac:dyDescent="0.25">
      <c r="A14" s="23" t="s">
        <v>24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21270672.199999999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8</v>
      </c>
      <c r="B19" s="9"/>
      <c r="C19" s="9"/>
      <c r="D19" s="9"/>
      <c r="E19" s="9"/>
      <c r="F19" s="9"/>
      <c r="G19" s="27">
        <v>0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28</v>
      </c>
      <c r="B21" s="21"/>
      <c r="C21" s="21"/>
      <c r="D21" s="21"/>
      <c r="E21" s="9"/>
      <c r="F21" s="9" t="s">
        <v>29</v>
      </c>
      <c r="G21" s="24">
        <f>G23+G24+G27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41457405.579999998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106386065.73999999</v>
      </c>
    </row>
    <row r="25" spans="1:7" x14ac:dyDescent="0.25">
      <c r="A25" s="23" t="s">
        <v>33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8">
        <f>G23+G24+G25</f>
        <v>147843471.31999999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5076276.68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25</v>
      </c>
      <c r="B29" s="32"/>
      <c r="C29" s="32"/>
      <c r="D29" s="32"/>
      <c r="E29" s="32"/>
      <c r="F29" s="21"/>
      <c r="G29" s="25"/>
    </row>
    <row r="30" spans="1:7" x14ac:dyDescent="0.25">
      <c r="A30" s="20" t="s">
        <v>27</v>
      </c>
      <c r="B30" s="21"/>
      <c r="C30" s="21"/>
      <c r="D30" s="21"/>
      <c r="E30" s="21"/>
      <c r="F30" s="21"/>
      <c r="G30" s="25"/>
    </row>
    <row r="31" spans="1:7" x14ac:dyDescent="0.25">
      <c r="A31" s="20" t="s">
        <v>30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22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35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A44" sqref="A1:H44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32</v>
      </c>
      <c r="F3" s="14"/>
      <c r="G3" s="16"/>
    </row>
    <row r="4" spans="1:7" ht="20.25" x14ac:dyDescent="0.3">
      <c r="A4" s="73" t="s">
        <v>31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83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583199.26</v>
      </c>
    </row>
    <row r="12" spans="1:7" x14ac:dyDescent="0.25">
      <c r="A12" s="23" t="s">
        <v>57</v>
      </c>
      <c r="B12" s="9"/>
      <c r="C12" s="9"/>
      <c r="D12" s="9"/>
      <c r="E12" s="9"/>
      <c r="F12" s="9"/>
      <c r="G12" s="39">
        <v>205376.84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58</v>
      </c>
      <c r="B14" s="21"/>
      <c r="C14" s="21"/>
      <c r="D14" s="9"/>
      <c r="E14" s="9"/>
      <c r="F14" s="9"/>
      <c r="G14" s="45">
        <f>G11-G12</f>
        <v>377822.42000000004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8" x14ac:dyDescent="0.25">
      <c r="A17" s="23" t="s">
        <v>23</v>
      </c>
      <c r="B17" s="9"/>
      <c r="C17" s="9"/>
      <c r="D17" s="9"/>
      <c r="E17" s="9"/>
      <c r="F17" s="9"/>
      <c r="G17" s="22">
        <v>39060986.689999998</v>
      </c>
      <c r="H17" t="s">
        <v>84</v>
      </c>
    </row>
    <row r="18" spans="1:8" x14ac:dyDescent="0.25">
      <c r="A18" s="23" t="s">
        <v>24</v>
      </c>
      <c r="B18" s="9"/>
      <c r="C18" s="9"/>
      <c r="D18" s="9"/>
      <c r="E18" s="9"/>
      <c r="F18" s="9"/>
      <c r="G18" s="22">
        <v>13430719.82</v>
      </c>
    </row>
    <row r="19" spans="1:8" x14ac:dyDescent="0.25">
      <c r="A19" s="23"/>
      <c r="B19" s="9"/>
      <c r="C19" s="9"/>
      <c r="D19" s="9"/>
      <c r="E19" s="9"/>
      <c r="F19" s="9"/>
      <c r="G19" s="22"/>
    </row>
    <row r="20" spans="1:8" ht="15.75" thickBot="1" x14ac:dyDescent="0.3">
      <c r="A20" s="20" t="s">
        <v>59</v>
      </c>
      <c r="B20" s="21"/>
      <c r="C20" s="9"/>
      <c r="D20" s="9"/>
      <c r="E20" s="9"/>
      <c r="F20" s="9"/>
      <c r="G20" s="26">
        <f>G14+G17+G18</f>
        <v>52869528.93</v>
      </c>
    </row>
    <row r="21" spans="1:8" ht="15.75" thickTop="1" x14ac:dyDescent="0.25">
      <c r="A21" s="23"/>
      <c r="B21" s="9"/>
      <c r="C21" s="9"/>
      <c r="D21" s="9"/>
      <c r="E21" s="9"/>
      <c r="F21" s="9"/>
      <c r="G21" s="22"/>
    </row>
    <row r="22" spans="1:8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8" ht="16.5" thickTop="1" thickBot="1" x14ac:dyDescent="0.3">
      <c r="A23" s="23" t="s">
        <v>51</v>
      </c>
      <c r="B23" s="9"/>
      <c r="C23" s="9"/>
      <c r="D23" s="9"/>
      <c r="E23" s="9"/>
      <c r="F23" s="9"/>
      <c r="G23" s="30">
        <v>42805390.880000003</v>
      </c>
    </row>
    <row r="24" spans="1:8" ht="15.75" thickTop="1" x14ac:dyDescent="0.25">
      <c r="A24" s="23"/>
      <c r="B24" s="9"/>
      <c r="C24" s="9"/>
      <c r="D24" s="9"/>
      <c r="E24" s="9"/>
      <c r="F24" s="9"/>
      <c r="G24" s="22"/>
    </row>
    <row r="25" spans="1:8" ht="15.75" thickBot="1" x14ac:dyDescent="0.3">
      <c r="A25" s="20" t="s">
        <v>74</v>
      </c>
      <c r="B25" s="21"/>
      <c r="C25" s="21"/>
      <c r="D25" s="21"/>
      <c r="E25" s="9"/>
      <c r="F25" s="9" t="s">
        <v>45</v>
      </c>
      <c r="G25" s="24">
        <f>G27+G28+G31-G29</f>
        <v>451010158</v>
      </c>
    </row>
    <row r="26" spans="1:8" ht="15.75" thickTop="1" x14ac:dyDescent="0.25">
      <c r="A26" s="20"/>
      <c r="B26" s="21"/>
      <c r="C26" s="21"/>
      <c r="D26" s="21"/>
      <c r="E26" s="9"/>
      <c r="F26" s="9"/>
      <c r="G26" s="22"/>
    </row>
    <row r="27" spans="1:8" x14ac:dyDescent="0.25">
      <c r="A27" s="23" t="s">
        <v>9</v>
      </c>
      <c r="B27" s="9"/>
      <c r="C27" s="9"/>
      <c r="D27" s="9"/>
      <c r="E27" s="9"/>
      <c r="F27" s="9"/>
      <c r="G27" s="43">
        <v>105680169.06999999</v>
      </c>
    </row>
    <row r="28" spans="1:8" x14ac:dyDescent="0.25">
      <c r="A28" s="23" t="s">
        <v>10</v>
      </c>
      <c r="B28" s="9"/>
      <c r="C28" s="9"/>
      <c r="D28" s="9"/>
      <c r="E28" s="9"/>
      <c r="F28" s="9"/>
      <c r="G28" s="22">
        <v>302524598.05000001</v>
      </c>
    </row>
    <row r="29" spans="1:8" x14ac:dyDescent="0.25">
      <c r="A29" s="23" t="s">
        <v>66</v>
      </c>
      <c r="B29" s="9"/>
      <c r="C29" s="9"/>
      <c r="D29" s="9"/>
      <c r="E29" s="9"/>
      <c r="F29" s="9"/>
      <c r="G29" s="42">
        <v>0</v>
      </c>
    </row>
    <row r="30" spans="1:8" ht="15.75" thickBot="1" x14ac:dyDescent="0.3">
      <c r="A30" s="23" t="s">
        <v>13</v>
      </c>
      <c r="B30" s="9"/>
      <c r="C30" s="9"/>
      <c r="D30" s="9"/>
      <c r="E30" s="9"/>
      <c r="F30" s="9"/>
      <c r="G30" s="26">
        <v>451010158</v>
      </c>
    </row>
    <row r="31" spans="1:8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42805390.880000003</v>
      </c>
    </row>
    <row r="32" spans="1:8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25</v>
      </c>
      <c r="B33" s="32"/>
      <c r="C33" s="32"/>
      <c r="D33" s="32"/>
      <c r="E33" s="32"/>
      <c r="F33" s="21"/>
      <c r="G33" s="25"/>
    </row>
    <row r="34" spans="1:7" x14ac:dyDescent="0.25">
      <c r="A34" s="20" t="s">
        <v>27</v>
      </c>
      <c r="B34" s="21"/>
      <c r="C34" s="21"/>
      <c r="D34" s="21"/>
      <c r="E34" s="21"/>
      <c r="F34" s="21"/>
      <c r="G34" s="25"/>
    </row>
    <row r="35" spans="1:7" x14ac:dyDescent="0.25">
      <c r="A35" s="20" t="s">
        <v>50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22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35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I15" sqref="I15"/>
    </sheetView>
  </sheetViews>
  <sheetFormatPr baseColWidth="10" defaultRowHeight="15" x14ac:dyDescent="0.25"/>
  <cols>
    <col min="7" max="7" width="21.8554687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32</v>
      </c>
      <c r="F3" s="14"/>
      <c r="G3" s="16"/>
    </row>
    <row r="4" spans="1:7" ht="20.25" x14ac:dyDescent="0.3">
      <c r="A4" s="73" t="s">
        <v>31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85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256417.34</v>
      </c>
    </row>
    <row r="12" spans="1:7" x14ac:dyDescent="0.25">
      <c r="A12" s="23" t="s">
        <v>57</v>
      </c>
      <c r="B12" s="9"/>
      <c r="C12" s="9"/>
      <c r="D12" s="9"/>
      <c r="E12" s="9"/>
      <c r="F12" s="9"/>
      <c r="G12" s="39">
        <v>78761.17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58</v>
      </c>
      <c r="B14" s="21"/>
      <c r="C14" s="21"/>
      <c r="D14" s="9"/>
      <c r="E14" s="9"/>
      <c r="F14" s="9"/>
      <c r="G14" s="45">
        <f>G11-G12</f>
        <v>177656.16999999998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8" x14ac:dyDescent="0.25">
      <c r="A17" s="23" t="s">
        <v>23</v>
      </c>
      <c r="B17" s="9"/>
      <c r="C17" s="9"/>
      <c r="D17" s="9"/>
      <c r="E17" s="9"/>
      <c r="F17" s="9"/>
      <c r="G17" s="22">
        <v>39060986.689999998</v>
      </c>
      <c r="H17" t="s">
        <v>84</v>
      </c>
    </row>
    <row r="18" spans="1:8" x14ac:dyDescent="0.25">
      <c r="A18" s="23" t="s">
        <v>24</v>
      </c>
      <c r="B18" s="9"/>
      <c r="C18" s="9"/>
      <c r="D18" s="9"/>
      <c r="E18" s="9"/>
      <c r="F18" s="9"/>
      <c r="G18" s="22">
        <v>13430719.82</v>
      </c>
    </row>
    <row r="19" spans="1:8" x14ac:dyDescent="0.25">
      <c r="A19" s="23"/>
      <c r="B19" s="9"/>
      <c r="C19" s="9"/>
      <c r="D19" s="9"/>
      <c r="E19" s="9"/>
      <c r="F19" s="9"/>
      <c r="G19" s="22"/>
    </row>
    <row r="20" spans="1:8" ht="15.75" thickBot="1" x14ac:dyDescent="0.3">
      <c r="A20" s="20" t="s">
        <v>59</v>
      </c>
      <c r="B20" s="21"/>
      <c r="C20" s="9"/>
      <c r="D20" s="9"/>
      <c r="E20" s="9"/>
      <c r="F20" s="9"/>
      <c r="G20" s="26">
        <f>G14+G17+G18</f>
        <v>52669362.68</v>
      </c>
    </row>
    <row r="21" spans="1:8" ht="15.75" thickTop="1" x14ac:dyDescent="0.25">
      <c r="A21" s="23"/>
      <c r="B21" s="9"/>
      <c r="C21" s="9"/>
      <c r="D21" s="9"/>
      <c r="E21" s="9"/>
      <c r="F21" s="9"/>
      <c r="G21" s="22"/>
    </row>
    <row r="22" spans="1:8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8" ht="16.5" thickTop="1" thickBot="1" x14ac:dyDescent="0.3">
      <c r="A23" s="23" t="s">
        <v>51</v>
      </c>
      <c r="B23" s="9"/>
      <c r="C23" s="9"/>
      <c r="D23" s="9"/>
      <c r="E23" s="9"/>
      <c r="F23" s="9"/>
      <c r="G23" s="30">
        <v>45908287.590000004</v>
      </c>
    </row>
    <row r="24" spans="1:8" ht="15.75" thickTop="1" x14ac:dyDescent="0.25">
      <c r="A24" s="23"/>
      <c r="B24" s="9"/>
      <c r="C24" s="9"/>
      <c r="D24" s="9"/>
      <c r="E24" s="9"/>
      <c r="F24" s="9"/>
      <c r="G24" s="22"/>
    </row>
    <row r="25" spans="1:8" ht="15.75" thickBot="1" x14ac:dyDescent="0.3">
      <c r="A25" s="20" t="s">
        <v>74</v>
      </c>
      <c r="B25" s="21"/>
      <c r="C25" s="21"/>
      <c r="D25" s="21"/>
      <c r="E25" s="9"/>
      <c r="F25" s="9" t="s">
        <v>45</v>
      </c>
      <c r="G25" s="24">
        <f>G27+G28+G31-G29</f>
        <v>451010158</v>
      </c>
    </row>
    <row r="26" spans="1:8" ht="15.75" thickTop="1" x14ac:dyDescent="0.25">
      <c r="A26" s="20"/>
      <c r="B26" s="21"/>
      <c r="C26" s="21"/>
      <c r="D26" s="21"/>
      <c r="E26" s="9"/>
      <c r="F26" s="9"/>
      <c r="G26" s="22"/>
    </row>
    <row r="27" spans="1:8" x14ac:dyDescent="0.25">
      <c r="A27" s="23" t="s">
        <v>9</v>
      </c>
      <c r="B27" s="9"/>
      <c r="C27" s="9"/>
      <c r="D27" s="9"/>
      <c r="E27" s="9"/>
      <c r="F27" s="9"/>
      <c r="G27" s="43">
        <v>119783934.53</v>
      </c>
    </row>
    <row r="28" spans="1:8" x14ac:dyDescent="0.25">
      <c r="A28" s="23" t="s">
        <v>10</v>
      </c>
      <c r="B28" s="9"/>
      <c r="C28" s="9"/>
      <c r="D28" s="9"/>
      <c r="E28" s="9"/>
      <c r="F28" s="9"/>
      <c r="G28" s="22">
        <v>285317935.88</v>
      </c>
    </row>
    <row r="29" spans="1:8" x14ac:dyDescent="0.25">
      <c r="A29" s="23" t="s">
        <v>66</v>
      </c>
      <c r="B29" s="9"/>
      <c r="C29" s="9"/>
      <c r="D29" s="9"/>
      <c r="E29" s="9"/>
      <c r="F29" s="9"/>
      <c r="G29" s="42">
        <v>0</v>
      </c>
    </row>
    <row r="30" spans="1:8" ht="15.75" thickBot="1" x14ac:dyDescent="0.3">
      <c r="A30" s="23" t="s">
        <v>13</v>
      </c>
      <c r="B30" s="9"/>
      <c r="C30" s="9"/>
      <c r="D30" s="9"/>
      <c r="E30" s="9"/>
      <c r="F30" s="9"/>
      <c r="G30" s="26">
        <v>451010158</v>
      </c>
    </row>
    <row r="31" spans="1:8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45908287.590000004</v>
      </c>
    </row>
    <row r="32" spans="1:8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25</v>
      </c>
      <c r="B33" s="32"/>
      <c r="C33" s="32"/>
      <c r="D33" s="32"/>
      <c r="E33" s="32"/>
      <c r="F33" s="21"/>
      <c r="G33" s="25"/>
    </row>
    <row r="34" spans="1:7" x14ac:dyDescent="0.25">
      <c r="A34" s="20" t="s">
        <v>27</v>
      </c>
      <c r="B34" s="21"/>
      <c r="C34" s="21"/>
      <c r="D34" s="21"/>
      <c r="E34" s="21"/>
      <c r="F34" s="21"/>
      <c r="G34" s="25"/>
    </row>
    <row r="35" spans="1:7" x14ac:dyDescent="0.25">
      <c r="A35" s="20" t="s">
        <v>50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22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35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opLeftCell="A14" workbookViewId="0">
      <selection activeCell="J29" sqref="J29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32</v>
      </c>
      <c r="F3" s="14"/>
      <c r="G3" s="16"/>
    </row>
    <row r="4" spans="1:7" ht="20.25" x14ac:dyDescent="0.3">
      <c r="A4" s="73" t="s">
        <v>31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86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43420.81</v>
      </c>
    </row>
    <row r="12" spans="1:7" x14ac:dyDescent="0.25">
      <c r="A12" s="23" t="s">
        <v>57</v>
      </c>
      <c r="B12" s="9"/>
      <c r="C12" s="9"/>
      <c r="D12" s="9"/>
      <c r="E12" s="9"/>
      <c r="F12" s="9"/>
      <c r="G12" s="39">
        <v>7910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58</v>
      </c>
      <c r="B14" s="21"/>
      <c r="C14" s="21"/>
      <c r="D14" s="9"/>
      <c r="E14" s="9"/>
      <c r="F14" s="9"/>
      <c r="G14" s="45">
        <f>G11-G12</f>
        <v>35510.81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23</v>
      </c>
      <c r="B17" s="9"/>
      <c r="C17" s="9"/>
      <c r="D17" s="9"/>
      <c r="E17" s="9"/>
      <c r="F17" s="9"/>
      <c r="G17" s="22">
        <v>38428707.259999998</v>
      </c>
    </row>
    <row r="18" spans="1:7" x14ac:dyDescent="0.25">
      <c r="A18" s="23" t="s">
        <v>24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59</v>
      </c>
      <c r="B20" s="21"/>
      <c r="C20" s="9"/>
      <c r="D20" s="9"/>
      <c r="E20" s="9"/>
      <c r="F20" s="9"/>
      <c r="G20" s="26">
        <f>G14+G17+G18</f>
        <v>50496303.730000004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51</v>
      </c>
      <c r="B23" s="9"/>
      <c r="C23" s="9"/>
      <c r="D23" s="9"/>
      <c r="E23" s="9"/>
      <c r="F23" s="9"/>
      <c r="G23" s="30">
        <v>44152608.049999997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87</v>
      </c>
      <c r="B25" s="21"/>
      <c r="C25" s="21"/>
      <c r="D25" s="21"/>
      <c r="E25" s="9"/>
      <c r="F25" s="9" t="s">
        <v>45</v>
      </c>
      <c r="G25" s="24">
        <f>G27+G28+G31+G29</f>
        <v>451010158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135895062.53999999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254188157.02000001</v>
      </c>
    </row>
    <row r="29" spans="1:7" x14ac:dyDescent="0.25">
      <c r="A29" s="23" t="s">
        <v>66</v>
      </c>
      <c r="B29" s="9"/>
      <c r="C29" s="9"/>
      <c r="D29" s="9"/>
      <c r="E29" s="9"/>
      <c r="F29" s="9"/>
      <c r="G29" s="42">
        <v>16774330.390000001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434235827.81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44152608.049999997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25</v>
      </c>
      <c r="B33" s="32"/>
      <c r="C33" s="32"/>
      <c r="D33" s="32"/>
      <c r="E33" s="32"/>
      <c r="F33" s="21"/>
      <c r="G33" s="25"/>
    </row>
    <row r="34" spans="1:7" x14ac:dyDescent="0.25">
      <c r="A34" s="20" t="s">
        <v>27</v>
      </c>
      <c r="B34" s="21"/>
      <c r="C34" s="21"/>
      <c r="D34" s="21"/>
      <c r="E34" s="21"/>
      <c r="F34" s="21"/>
      <c r="G34" s="25"/>
    </row>
    <row r="35" spans="1:7" x14ac:dyDescent="0.25">
      <c r="A35" s="20" t="s">
        <v>50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22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35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4"/>
  <sheetViews>
    <sheetView workbookViewId="0">
      <selection activeCell="I22" sqref="I22"/>
    </sheetView>
  </sheetViews>
  <sheetFormatPr baseColWidth="10" defaultRowHeight="15" x14ac:dyDescent="0.25"/>
  <cols>
    <col min="5" max="5" width="5" customWidth="1"/>
    <col min="7" max="7" width="22.42578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32</v>
      </c>
      <c r="F3" s="14"/>
      <c r="G3" s="16"/>
    </row>
    <row r="4" spans="1:7" ht="20.25" x14ac:dyDescent="0.3">
      <c r="A4" s="73" t="s">
        <v>31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88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497582.71</v>
      </c>
    </row>
    <row r="12" spans="1:7" x14ac:dyDescent="0.25">
      <c r="A12" s="23" t="s">
        <v>57</v>
      </c>
      <c r="B12" s="9"/>
      <c r="C12" s="9"/>
      <c r="D12" s="9"/>
      <c r="E12" s="9"/>
      <c r="F12" s="9"/>
      <c r="G12" s="39">
        <v>0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58</v>
      </c>
      <c r="B14" s="21"/>
      <c r="C14" s="21"/>
      <c r="D14" s="9"/>
      <c r="E14" s="9"/>
      <c r="F14" s="9"/>
      <c r="G14" s="45">
        <f>G11-G12</f>
        <v>497582.71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23</v>
      </c>
      <c r="B17" s="9"/>
      <c r="C17" s="9"/>
      <c r="D17" s="9"/>
      <c r="E17" s="9"/>
      <c r="F17" s="9"/>
      <c r="G17" s="22">
        <v>38428707.259999998</v>
      </c>
    </row>
    <row r="18" spans="1:7" x14ac:dyDescent="0.25">
      <c r="A18" s="23" t="s">
        <v>24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59</v>
      </c>
      <c r="B20" s="21"/>
      <c r="C20" s="9"/>
      <c r="D20" s="9"/>
      <c r="E20" s="9"/>
      <c r="F20" s="9"/>
      <c r="G20" s="26">
        <f>G17+G18</f>
        <v>50460792.920000002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51</v>
      </c>
      <c r="B23" s="9"/>
      <c r="C23" s="9"/>
      <c r="D23" s="9"/>
      <c r="E23" s="9"/>
      <c r="F23" s="9"/>
      <c r="G23" s="30">
        <v>18170267.699999999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87</v>
      </c>
      <c r="B25" s="21"/>
      <c r="C25" s="21"/>
      <c r="D25" s="21"/>
      <c r="E25" s="9"/>
      <c r="F25" s="9" t="s">
        <v>45</v>
      </c>
      <c r="G25" s="24">
        <f>G27+G28+G31+G29</f>
        <v>451010157.99999994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161370874.77000001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237322844.50999999</v>
      </c>
    </row>
    <row r="29" spans="1:7" x14ac:dyDescent="0.25">
      <c r="A29" s="23" t="s">
        <v>66</v>
      </c>
      <c r="B29" s="9"/>
      <c r="C29" s="9"/>
      <c r="D29" s="9"/>
      <c r="E29" s="9"/>
      <c r="F29" s="9"/>
      <c r="G29" s="42">
        <v>34146171.020000003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416863986.98000002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18170267.699999999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25</v>
      </c>
      <c r="B33" s="32"/>
      <c r="C33" s="32"/>
      <c r="D33" s="32"/>
      <c r="E33" s="32"/>
      <c r="F33" s="21"/>
      <c r="G33" s="25"/>
    </row>
    <row r="34" spans="1:7" x14ac:dyDescent="0.25">
      <c r="A34" s="20" t="s">
        <v>27</v>
      </c>
      <c r="B34" s="21"/>
      <c r="C34" s="21"/>
      <c r="D34" s="21"/>
      <c r="E34" s="21"/>
      <c r="F34" s="21"/>
      <c r="G34" s="25"/>
    </row>
    <row r="35" spans="1:7" x14ac:dyDescent="0.25">
      <c r="A35" s="20" t="s">
        <v>50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22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35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  <row r="54" spans="10:10" x14ac:dyDescent="0.25">
      <c r="J54" t="s">
        <v>89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"/>
  <sheetViews>
    <sheetView topLeftCell="A16" workbookViewId="0">
      <selection sqref="A1:G43"/>
    </sheetView>
  </sheetViews>
  <sheetFormatPr baseColWidth="10" defaultRowHeight="15" x14ac:dyDescent="0.25"/>
  <cols>
    <col min="7" max="7" width="18.1406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32</v>
      </c>
      <c r="F3" s="14"/>
      <c r="G3" s="16"/>
    </row>
    <row r="4" spans="1:7" ht="20.25" x14ac:dyDescent="0.3">
      <c r="A4" s="73" t="s">
        <v>31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90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233994.71</v>
      </c>
    </row>
    <row r="12" spans="1:7" x14ac:dyDescent="0.25">
      <c r="A12" s="23" t="s">
        <v>57</v>
      </c>
      <c r="B12" s="9"/>
      <c r="C12" s="9"/>
      <c r="D12" s="9"/>
      <c r="E12" s="9"/>
      <c r="F12" s="9"/>
      <c r="G12" s="39">
        <v>21510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58</v>
      </c>
      <c r="B14" s="21"/>
      <c r="C14" s="21"/>
      <c r="D14" s="9"/>
      <c r="E14" s="9"/>
      <c r="F14" s="9"/>
      <c r="G14" s="45">
        <f>G11-G12</f>
        <v>212484.71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9" x14ac:dyDescent="0.25">
      <c r="A17" s="23" t="s">
        <v>23</v>
      </c>
      <c r="B17" s="9"/>
      <c r="C17" s="9"/>
      <c r="D17" s="9"/>
      <c r="E17" s="9"/>
      <c r="F17" s="9"/>
      <c r="G17" s="22">
        <v>38428707.259999998</v>
      </c>
    </row>
    <row r="18" spans="1:9" x14ac:dyDescent="0.25">
      <c r="A18" s="23" t="s">
        <v>24</v>
      </c>
      <c r="B18" s="9"/>
      <c r="C18" s="9"/>
      <c r="D18" s="9"/>
      <c r="E18" s="9"/>
      <c r="F18" s="9"/>
      <c r="G18" s="22">
        <v>12032085.66</v>
      </c>
    </row>
    <row r="19" spans="1:9" x14ac:dyDescent="0.25">
      <c r="A19" s="23"/>
      <c r="B19" s="9"/>
      <c r="C19" s="9"/>
      <c r="D19" s="9"/>
      <c r="E19" s="9"/>
      <c r="F19" s="9"/>
      <c r="G19" s="22"/>
    </row>
    <row r="20" spans="1:9" ht="15.75" thickBot="1" x14ac:dyDescent="0.3">
      <c r="A20" s="20" t="s">
        <v>59</v>
      </c>
      <c r="B20" s="21"/>
      <c r="C20" s="9"/>
      <c r="D20" s="9"/>
      <c r="E20" s="9"/>
      <c r="F20" s="9"/>
      <c r="G20" s="26">
        <f>G17+G18</f>
        <v>50460792.920000002</v>
      </c>
    </row>
    <row r="21" spans="1:9" ht="15.75" thickTop="1" x14ac:dyDescent="0.25">
      <c r="A21" s="23"/>
      <c r="B21" s="9"/>
      <c r="C21" s="9"/>
      <c r="D21" s="9"/>
      <c r="E21" s="9"/>
      <c r="F21" s="9"/>
      <c r="G21" s="22"/>
    </row>
    <row r="22" spans="1:9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9" ht="16.5" thickTop="1" thickBot="1" x14ac:dyDescent="0.3">
      <c r="A23" s="23" t="s">
        <v>51</v>
      </c>
      <c r="B23" s="9"/>
      <c r="C23" s="9"/>
      <c r="D23" s="9"/>
      <c r="E23" s="9"/>
      <c r="F23" s="9"/>
      <c r="G23" s="30">
        <v>16080834.58</v>
      </c>
    </row>
    <row r="24" spans="1:9" ht="15.75" thickTop="1" x14ac:dyDescent="0.25">
      <c r="A24" s="23"/>
      <c r="B24" s="9"/>
      <c r="C24" s="9"/>
      <c r="D24" s="9"/>
      <c r="E24" s="9"/>
      <c r="F24" s="9"/>
      <c r="G24" s="22"/>
    </row>
    <row r="25" spans="1:9" ht="15.75" thickBot="1" x14ac:dyDescent="0.3">
      <c r="A25" s="20" t="s">
        <v>87</v>
      </c>
      <c r="B25" s="21"/>
      <c r="C25" s="21"/>
      <c r="D25" s="21"/>
      <c r="E25" s="9"/>
      <c r="F25" s="9" t="s">
        <v>45</v>
      </c>
      <c r="G25" s="24">
        <f>G27+G28+G31+G29</f>
        <v>451010158</v>
      </c>
    </row>
    <row r="26" spans="1:9" ht="15.75" thickTop="1" x14ac:dyDescent="0.25">
      <c r="A26" s="20"/>
      <c r="B26" s="21"/>
      <c r="C26" s="21"/>
      <c r="D26" s="21"/>
      <c r="E26" s="9"/>
      <c r="F26" s="9"/>
      <c r="G26" s="22"/>
    </row>
    <row r="27" spans="1:9" x14ac:dyDescent="0.25">
      <c r="A27" s="23" t="s">
        <v>9</v>
      </c>
      <c r="B27" s="9"/>
      <c r="C27" s="9"/>
      <c r="D27" s="9"/>
      <c r="E27" s="9"/>
      <c r="F27" s="9"/>
      <c r="G27" s="43">
        <v>206974675.97</v>
      </c>
    </row>
    <row r="28" spans="1:9" x14ac:dyDescent="0.25">
      <c r="A28" s="23" t="s">
        <v>10</v>
      </c>
      <c r="B28" s="9"/>
      <c r="C28" s="9"/>
      <c r="D28" s="9"/>
      <c r="E28" s="9"/>
      <c r="F28" s="9"/>
      <c r="G28" s="22">
        <v>214480894.75</v>
      </c>
    </row>
    <row r="29" spans="1:9" x14ac:dyDescent="0.25">
      <c r="A29" s="23" t="s">
        <v>66</v>
      </c>
      <c r="B29" s="9"/>
      <c r="C29" s="9"/>
      <c r="D29" s="9"/>
      <c r="E29" s="9"/>
      <c r="F29" s="9"/>
      <c r="G29" s="42">
        <v>13473752.699999999</v>
      </c>
    </row>
    <row r="30" spans="1:9" ht="15.75" thickBot="1" x14ac:dyDescent="0.3">
      <c r="A30" s="23" t="s">
        <v>13</v>
      </c>
      <c r="B30" s="9"/>
      <c r="C30" s="9"/>
      <c r="D30" s="9"/>
      <c r="E30" s="9"/>
      <c r="F30" s="9"/>
      <c r="G30" s="26">
        <v>437536405.30000001</v>
      </c>
      <c r="I30" t="s">
        <v>26</v>
      </c>
    </row>
    <row r="31" spans="1:9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16080834.58</v>
      </c>
    </row>
    <row r="32" spans="1:9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25</v>
      </c>
      <c r="B33" s="32"/>
      <c r="C33" s="32"/>
      <c r="D33" s="32"/>
      <c r="E33" s="32"/>
      <c r="F33" s="21"/>
      <c r="G33" s="25"/>
    </row>
    <row r="34" spans="1:7" x14ac:dyDescent="0.25">
      <c r="A34" s="20" t="s">
        <v>27</v>
      </c>
      <c r="B34" s="21"/>
      <c r="C34" s="21"/>
      <c r="D34" s="21"/>
      <c r="E34" s="21"/>
      <c r="F34" s="21"/>
      <c r="G34" s="25"/>
    </row>
    <row r="35" spans="1:7" x14ac:dyDescent="0.25">
      <c r="A35" s="20" t="s">
        <v>50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22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35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32</v>
      </c>
      <c r="F3" s="14"/>
      <c r="G3" s="16"/>
    </row>
    <row r="4" spans="1:7" ht="20.25" x14ac:dyDescent="0.3">
      <c r="A4" s="73" t="s">
        <v>31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91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44656.26</v>
      </c>
    </row>
    <row r="12" spans="1:7" x14ac:dyDescent="0.25">
      <c r="A12" s="23" t="s">
        <v>57</v>
      </c>
      <c r="B12" s="9"/>
      <c r="C12" s="9"/>
      <c r="D12" s="9"/>
      <c r="E12" s="9"/>
      <c r="F12" s="9"/>
      <c r="G12" s="39">
        <v>3051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58</v>
      </c>
      <c r="B14" s="21"/>
      <c r="C14" s="21"/>
      <c r="D14" s="9"/>
      <c r="E14" s="9"/>
      <c r="F14" s="9"/>
      <c r="G14" s="45">
        <f>G11-G12</f>
        <v>41605.26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23</v>
      </c>
      <c r="B17" s="9"/>
      <c r="C17" s="9"/>
      <c r="D17" s="9"/>
      <c r="E17" s="9"/>
      <c r="F17" s="9"/>
      <c r="G17" s="22">
        <v>38428707.259999998</v>
      </c>
    </row>
    <row r="18" spans="1:7" x14ac:dyDescent="0.25">
      <c r="A18" s="23" t="s">
        <v>24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59</v>
      </c>
      <c r="B20" s="21"/>
      <c r="C20" s="9"/>
      <c r="D20" s="9"/>
      <c r="E20" s="9"/>
      <c r="F20" s="9"/>
      <c r="G20" s="26">
        <f>G17+G18</f>
        <v>50460792.920000002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51</v>
      </c>
      <c r="B23" s="9"/>
      <c r="C23" s="9"/>
      <c r="D23" s="9"/>
      <c r="E23" s="9"/>
      <c r="F23" s="9"/>
      <c r="G23" s="30">
        <v>33958474.299999997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87</v>
      </c>
      <c r="B25" s="21"/>
      <c r="C25" s="21"/>
      <c r="D25" s="21"/>
      <c r="E25" s="9"/>
      <c r="F25" s="9" t="s">
        <v>45</v>
      </c>
      <c r="G25" s="24">
        <f>G27+G28+G31-G29</f>
        <v>451010158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227569195.58000001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178203215.97999999</v>
      </c>
    </row>
    <row r="29" spans="1:7" x14ac:dyDescent="0.25">
      <c r="A29" s="23" t="s">
        <v>66</v>
      </c>
      <c r="B29" s="9"/>
      <c r="C29" s="9"/>
      <c r="D29" s="9"/>
      <c r="E29" s="9"/>
      <c r="F29" s="9"/>
      <c r="G29" s="42">
        <v>-11279272.140000001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439730885.86000001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33958474.299999997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25</v>
      </c>
      <c r="B33" s="32"/>
      <c r="C33" s="32"/>
      <c r="D33" s="32"/>
      <c r="E33" s="32"/>
      <c r="F33" s="21"/>
      <c r="G33" s="25"/>
    </row>
    <row r="34" spans="1:7" x14ac:dyDescent="0.25">
      <c r="A34" s="20" t="s">
        <v>27</v>
      </c>
      <c r="B34" s="21"/>
      <c r="C34" s="21"/>
      <c r="D34" s="21"/>
      <c r="E34" s="21"/>
      <c r="F34" s="21"/>
      <c r="G34" s="25"/>
    </row>
    <row r="35" spans="1:7" x14ac:dyDescent="0.25">
      <c r="A35" s="20" t="s">
        <v>50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22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35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4" sqref="A1:G44"/>
    </sheetView>
  </sheetViews>
  <sheetFormatPr baseColWidth="10" defaultRowHeight="15" x14ac:dyDescent="0.25"/>
  <cols>
    <col min="7" max="7" width="17.8554687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32</v>
      </c>
      <c r="F3" s="14"/>
      <c r="G3" s="16"/>
    </row>
    <row r="4" spans="1:7" ht="20.25" x14ac:dyDescent="0.3">
      <c r="A4" s="73" t="s">
        <v>31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92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317254.75</v>
      </c>
    </row>
    <row r="12" spans="1:7" x14ac:dyDescent="0.25">
      <c r="A12" s="23" t="s">
        <v>57</v>
      </c>
      <c r="B12" s="9"/>
      <c r="C12" s="9"/>
      <c r="D12" s="9"/>
      <c r="E12" s="9"/>
      <c r="F12" s="9"/>
      <c r="G12" s="39">
        <v>20285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58</v>
      </c>
      <c r="B14" s="21"/>
      <c r="C14" s="21"/>
      <c r="D14" s="9"/>
      <c r="E14" s="9"/>
      <c r="F14" s="9"/>
      <c r="G14" s="45">
        <f>G11-G12</f>
        <v>296969.75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23</v>
      </c>
      <c r="B17" s="9"/>
      <c r="C17" s="9"/>
      <c r="D17" s="9"/>
      <c r="E17" s="9"/>
      <c r="F17" s="9"/>
      <c r="G17" s="22">
        <v>39373187.520000003</v>
      </c>
    </row>
    <row r="18" spans="1:7" x14ac:dyDescent="0.25">
      <c r="A18" s="23" t="s">
        <v>24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59</v>
      </c>
      <c r="B20" s="21"/>
      <c r="C20" s="9"/>
      <c r="D20" s="9"/>
      <c r="E20" s="9"/>
      <c r="F20" s="9"/>
      <c r="G20" s="26">
        <f>G17+G18</f>
        <v>51405273.180000007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51</v>
      </c>
      <c r="B23" s="9"/>
      <c r="C23" s="9"/>
      <c r="D23" s="9"/>
      <c r="E23" s="9"/>
      <c r="F23" s="9"/>
      <c r="G23" s="30">
        <v>7789762.5099999998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93</v>
      </c>
      <c r="B25" s="21"/>
      <c r="C25" s="21"/>
      <c r="D25" s="21"/>
      <c r="E25" s="9"/>
      <c r="F25" s="9" t="s">
        <v>45</v>
      </c>
      <c r="G25" s="24">
        <f>G27+G28+G31-G29</f>
        <v>356660726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8741507.3499999996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328245594.30000001</v>
      </c>
    </row>
    <row r="29" spans="1:7" x14ac:dyDescent="0.25">
      <c r="A29" s="23" t="s">
        <v>66</v>
      </c>
      <c r="B29" s="9"/>
      <c r="C29" s="9"/>
      <c r="D29" s="9"/>
      <c r="E29" s="9"/>
      <c r="F29" s="9"/>
      <c r="G29" s="42">
        <v>-11883861.84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344776864.16000003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7789762.5099999998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25</v>
      </c>
      <c r="B33" s="32"/>
      <c r="C33" s="32"/>
      <c r="D33" s="32"/>
      <c r="E33" s="32"/>
      <c r="F33" s="21"/>
      <c r="G33" s="25"/>
    </row>
    <row r="34" spans="1:7" x14ac:dyDescent="0.25">
      <c r="A34" s="20" t="s">
        <v>27</v>
      </c>
      <c r="B34" s="21"/>
      <c r="C34" s="21"/>
      <c r="D34" s="21"/>
      <c r="E34" s="21"/>
      <c r="F34" s="21"/>
      <c r="G34" s="25"/>
    </row>
    <row r="35" spans="1:7" x14ac:dyDescent="0.25">
      <c r="A35" s="20" t="s">
        <v>50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22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35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4" sqref="A1:G44"/>
    </sheetView>
  </sheetViews>
  <sheetFormatPr baseColWidth="10" defaultRowHeight="15" x14ac:dyDescent="0.25"/>
  <cols>
    <col min="7" max="7" width="20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32</v>
      </c>
      <c r="F3" s="14"/>
      <c r="G3" s="16"/>
    </row>
    <row r="4" spans="1:7" ht="20.25" x14ac:dyDescent="0.3">
      <c r="A4" s="73" t="s">
        <v>31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94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268848.06</v>
      </c>
    </row>
    <row r="12" spans="1:7" x14ac:dyDescent="0.25">
      <c r="A12" s="23" t="s">
        <v>57</v>
      </c>
      <c r="B12" s="9"/>
      <c r="C12" s="9"/>
      <c r="D12" s="9"/>
      <c r="E12" s="9"/>
      <c r="F12" s="9"/>
      <c r="G12" s="39">
        <v>63648.59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58</v>
      </c>
      <c r="B14" s="21"/>
      <c r="C14" s="21"/>
      <c r="D14" s="9"/>
      <c r="E14" s="9"/>
      <c r="F14" s="9"/>
      <c r="G14" s="45">
        <f>G11-G12</f>
        <v>205199.47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23</v>
      </c>
      <c r="B17" s="9"/>
      <c r="C17" s="9"/>
      <c r="D17" s="9"/>
      <c r="E17" s="9"/>
      <c r="F17" s="9"/>
      <c r="G17" s="22">
        <v>39373187.520000003</v>
      </c>
    </row>
    <row r="18" spans="1:7" x14ac:dyDescent="0.25">
      <c r="A18" s="23" t="s">
        <v>24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59</v>
      </c>
      <c r="B20" s="21"/>
      <c r="C20" s="9"/>
      <c r="D20" s="9"/>
      <c r="E20" s="9"/>
      <c r="F20" s="9"/>
      <c r="G20" s="26">
        <f>G17+G18</f>
        <v>51405273.180000007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51</v>
      </c>
      <c r="B23" s="9"/>
      <c r="C23" s="9"/>
      <c r="D23" s="9"/>
      <c r="E23" s="9"/>
      <c r="F23" s="9"/>
      <c r="G23" s="30">
        <v>18842078.370000001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93</v>
      </c>
      <c r="B25" s="21"/>
      <c r="C25" s="21"/>
      <c r="D25" s="21"/>
      <c r="E25" s="9"/>
      <c r="F25" s="9" t="s">
        <v>45</v>
      </c>
      <c r="G25" s="24">
        <f>G27+G28+G31-G29</f>
        <v>356660726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27400395.359999999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310418252.26999998</v>
      </c>
    </row>
    <row r="29" spans="1:7" x14ac:dyDescent="0.25">
      <c r="A29" s="23" t="s">
        <v>66</v>
      </c>
      <c r="B29" s="9"/>
      <c r="C29" s="9"/>
      <c r="D29" s="9"/>
      <c r="E29" s="9"/>
      <c r="F29" s="9"/>
      <c r="G29" s="42">
        <v>0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356660726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18842078.370000001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25</v>
      </c>
      <c r="B33" s="32"/>
      <c r="C33" s="32"/>
      <c r="D33" s="32"/>
      <c r="E33" s="32"/>
      <c r="F33" s="21"/>
      <c r="G33" s="25"/>
    </row>
    <row r="34" spans="1:7" x14ac:dyDescent="0.25">
      <c r="A34" s="20" t="s">
        <v>27</v>
      </c>
      <c r="B34" s="21"/>
      <c r="C34" s="21"/>
      <c r="D34" s="21"/>
      <c r="E34" s="21"/>
      <c r="F34" s="21"/>
      <c r="G34" s="25"/>
    </row>
    <row r="35" spans="1:7" x14ac:dyDescent="0.25">
      <c r="A35" s="20" t="s">
        <v>50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22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35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topLeftCell="A19" workbookViewId="0">
      <selection activeCell="M42" sqref="M42"/>
    </sheetView>
  </sheetViews>
  <sheetFormatPr baseColWidth="10" defaultRowHeight="15" x14ac:dyDescent="0.25"/>
  <cols>
    <col min="7" max="7" width="21.285156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32</v>
      </c>
      <c r="F3" s="14"/>
      <c r="G3" s="16"/>
    </row>
    <row r="4" spans="1:7" ht="20.25" x14ac:dyDescent="0.3">
      <c r="A4" s="73" t="s">
        <v>31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95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47243.87</v>
      </c>
    </row>
    <row r="12" spans="1:7" x14ac:dyDescent="0.25">
      <c r="A12" s="23" t="s">
        <v>57</v>
      </c>
      <c r="B12" s="9"/>
      <c r="C12" s="9"/>
      <c r="D12" s="9"/>
      <c r="E12" s="9"/>
      <c r="F12" s="9"/>
      <c r="G12" s="39">
        <v>0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58</v>
      </c>
      <c r="B14" s="21"/>
      <c r="C14" s="21"/>
      <c r="D14" s="9"/>
      <c r="E14" s="9"/>
      <c r="F14" s="9"/>
      <c r="G14" s="45">
        <f>G11-G12</f>
        <v>47243.87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23</v>
      </c>
      <c r="B17" s="9"/>
      <c r="C17" s="9"/>
      <c r="D17" s="9"/>
      <c r="E17" s="9"/>
      <c r="F17" s="9"/>
      <c r="G17" s="22">
        <v>39373187.520000003</v>
      </c>
    </row>
    <row r="18" spans="1:7" x14ac:dyDescent="0.25">
      <c r="A18" s="23" t="s">
        <v>24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59</v>
      </c>
      <c r="B20" s="21"/>
      <c r="C20" s="9"/>
      <c r="D20" s="9"/>
      <c r="E20" s="9"/>
      <c r="F20" s="9"/>
      <c r="G20" s="26">
        <f>G17+G18</f>
        <v>51405273.180000007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51</v>
      </c>
      <c r="B23" s="9"/>
      <c r="C23" s="9"/>
      <c r="D23" s="9"/>
      <c r="E23" s="9"/>
      <c r="F23" s="9"/>
      <c r="G23" s="30">
        <v>25576641.280000001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93</v>
      </c>
      <c r="B25" s="21"/>
      <c r="C25" s="21"/>
      <c r="D25" s="21"/>
      <c r="E25" s="9"/>
      <c r="F25" s="9" t="s">
        <v>45</v>
      </c>
      <c r="G25" s="24">
        <f>G27+G28+G31-G29</f>
        <v>356660726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42459107.979999997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278862218.74000001</v>
      </c>
    </row>
    <row r="29" spans="1:7" x14ac:dyDescent="0.25">
      <c r="A29" s="23" t="s">
        <v>66</v>
      </c>
      <c r="B29" s="9"/>
      <c r="C29" s="9"/>
      <c r="D29" s="9"/>
      <c r="E29" s="9"/>
      <c r="F29" s="9"/>
      <c r="G29" s="42">
        <v>-9762758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346897968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25576641.280000001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25</v>
      </c>
      <c r="B33" s="32"/>
      <c r="C33" s="32"/>
      <c r="D33" s="32"/>
      <c r="E33" s="32"/>
      <c r="F33" s="21"/>
      <c r="G33" s="25"/>
    </row>
    <row r="34" spans="1:7" x14ac:dyDescent="0.25">
      <c r="A34" s="20" t="s">
        <v>27</v>
      </c>
      <c r="B34" s="21"/>
      <c r="C34" s="21"/>
      <c r="D34" s="21"/>
      <c r="E34" s="21"/>
      <c r="F34" s="21"/>
      <c r="G34" s="25"/>
    </row>
    <row r="35" spans="1:7" x14ac:dyDescent="0.25">
      <c r="A35" s="20" t="s">
        <v>50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22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35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2" max="2" width="15.7109375" customWidth="1"/>
    <col min="3" max="3" width="7.7109375" customWidth="1"/>
    <col min="7" max="7" width="19.8554687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32</v>
      </c>
      <c r="F3" s="14"/>
      <c r="G3" s="16"/>
    </row>
    <row r="4" spans="1:7" ht="20.25" x14ac:dyDescent="0.3">
      <c r="A4" s="73" t="s">
        <v>31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96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13626.91</v>
      </c>
    </row>
    <row r="12" spans="1:7" x14ac:dyDescent="0.25">
      <c r="A12" s="23" t="s">
        <v>57</v>
      </c>
      <c r="B12" s="9"/>
      <c r="C12" s="9"/>
      <c r="D12" s="9"/>
      <c r="E12" s="9"/>
      <c r="F12" s="9"/>
      <c r="G12" s="39">
        <v>0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58</v>
      </c>
      <c r="B14" s="21"/>
      <c r="C14" s="21"/>
      <c r="D14" s="9"/>
      <c r="E14" s="9"/>
      <c r="F14" s="9"/>
      <c r="G14" s="45">
        <f>G11-G12</f>
        <v>13626.91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23</v>
      </c>
      <c r="B17" s="9"/>
      <c r="C17" s="9"/>
      <c r="D17" s="9"/>
      <c r="E17" s="9"/>
      <c r="F17" s="9"/>
      <c r="G17" s="22">
        <v>39373187.520000003</v>
      </c>
    </row>
    <row r="18" spans="1:7" x14ac:dyDescent="0.25">
      <c r="A18" s="23" t="s">
        <v>24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59</v>
      </c>
      <c r="B20" s="21"/>
      <c r="C20" s="9"/>
      <c r="D20" s="9"/>
      <c r="E20" s="9"/>
      <c r="F20" s="9"/>
      <c r="G20" s="26">
        <f>G17+G18</f>
        <v>51405273.180000007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51</v>
      </c>
      <c r="B23" s="9"/>
      <c r="C23" s="9"/>
      <c r="D23" s="9"/>
      <c r="E23" s="9"/>
      <c r="F23" s="9"/>
      <c r="G23" s="30">
        <v>29883408.100000001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93</v>
      </c>
      <c r="B25" s="21"/>
      <c r="C25" s="21"/>
      <c r="D25" s="21"/>
      <c r="E25" s="9"/>
      <c r="F25" s="9" t="s">
        <v>45</v>
      </c>
      <c r="G25" s="24">
        <f>G27+G28+G31-G29</f>
        <v>356660726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53374968.189999998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263639591.71000001</v>
      </c>
    </row>
    <row r="29" spans="1:7" x14ac:dyDescent="0.25">
      <c r="A29" s="23" t="s">
        <v>66</v>
      </c>
      <c r="B29" s="9"/>
      <c r="C29" s="9"/>
      <c r="D29" s="9"/>
      <c r="E29" s="9"/>
      <c r="F29" s="9"/>
      <c r="G29" s="42">
        <v>-9762758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346897968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29883408.100000001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25</v>
      </c>
      <c r="B33" s="32"/>
      <c r="C33" s="32"/>
      <c r="D33" s="32"/>
      <c r="E33" s="32"/>
      <c r="F33" s="21"/>
      <c r="G33" s="25"/>
    </row>
    <row r="34" spans="1:7" x14ac:dyDescent="0.25">
      <c r="A34" s="20" t="s">
        <v>27</v>
      </c>
      <c r="B34" s="21"/>
      <c r="C34" s="21"/>
      <c r="D34" s="21"/>
      <c r="E34" s="21"/>
      <c r="F34" s="21"/>
      <c r="G34" s="25"/>
    </row>
    <row r="35" spans="1:7" x14ac:dyDescent="0.25">
      <c r="A35" s="20" t="s">
        <v>50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22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35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G21" sqref="G21"/>
    </sheetView>
  </sheetViews>
  <sheetFormatPr baseColWidth="10" defaultRowHeight="15" x14ac:dyDescent="0.25"/>
  <cols>
    <col min="7" max="7" width="16.71093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37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32.880000000000003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23</v>
      </c>
      <c r="B13" s="9"/>
      <c r="C13" s="9"/>
      <c r="D13" s="9"/>
      <c r="E13" s="9"/>
      <c r="F13" s="9"/>
      <c r="G13" s="22">
        <v>17661010.710000001</v>
      </c>
    </row>
    <row r="14" spans="1:7" x14ac:dyDescent="0.25">
      <c r="A14" s="23" t="s">
        <v>24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21085583.59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8</v>
      </c>
      <c r="B19" s="9"/>
      <c r="C19" s="9"/>
      <c r="D19" s="9"/>
      <c r="E19" s="9"/>
      <c r="F19" s="9"/>
      <c r="G19" s="27">
        <v>0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28</v>
      </c>
      <c r="B21" s="21"/>
      <c r="C21" s="21"/>
      <c r="D21" s="21"/>
      <c r="E21" s="9"/>
      <c r="F21" s="9" t="s">
        <v>39</v>
      </c>
      <c r="G21" s="24">
        <f>G23+G24-G25+G27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51333112.939999998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69432484.030000001</v>
      </c>
    </row>
    <row r="25" spans="1:7" x14ac:dyDescent="0.25">
      <c r="A25" s="23" t="s">
        <v>38</v>
      </c>
      <c r="B25" s="9"/>
      <c r="C25" s="9"/>
      <c r="D25" s="9"/>
      <c r="E25" s="9"/>
      <c r="F25" s="9" t="s">
        <v>41</v>
      </c>
      <c r="G25" s="29">
        <v>-10304450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142615298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21849701.030000001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25</v>
      </c>
      <c r="B29" s="32"/>
      <c r="C29" s="32"/>
      <c r="D29" s="32"/>
      <c r="E29" s="32"/>
      <c r="F29" s="21"/>
      <c r="G29" s="25"/>
    </row>
    <row r="30" spans="1:7" ht="15.75" x14ac:dyDescent="0.25">
      <c r="A30" s="20" t="s">
        <v>42</v>
      </c>
      <c r="B30" s="21"/>
      <c r="C30" s="21"/>
      <c r="D30" s="21"/>
      <c r="E30" s="37"/>
      <c r="F30" s="21"/>
      <c r="G30" s="25"/>
    </row>
    <row r="31" spans="1:7" x14ac:dyDescent="0.25">
      <c r="A31" s="20" t="s">
        <v>43</v>
      </c>
      <c r="B31" s="21"/>
      <c r="C31" s="21"/>
      <c r="D31" s="21"/>
      <c r="E31" s="32"/>
      <c r="F31" s="21"/>
      <c r="G31" s="25"/>
    </row>
    <row r="32" spans="1:7" x14ac:dyDescent="0.25">
      <c r="A32" s="20" t="s">
        <v>27</v>
      </c>
      <c r="B32" s="21"/>
      <c r="C32" s="21"/>
      <c r="D32" s="21"/>
      <c r="E32" s="21"/>
      <c r="F32" s="21"/>
      <c r="G32" s="25"/>
    </row>
    <row r="33" spans="1:7" x14ac:dyDescent="0.25">
      <c r="A33" s="20" t="s">
        <v>40</v>
      </c>
      <c r="B33" s="21"/>
      <c r="C33" s="21"/>
      <c r="D33" s="21"/>
      <c r="E33" s="21"/>
      <c r="F33" s="21"/>
      <c r="G33" s="25"/>
    </row>
    <row r="34" spans="1:7" x14ac:dyDescent="0.25">
      <c r="A34" s="23"/>
      <c r="B34" s="9"/>
      <c r="C34" s="9"/>
      <c r="D34" s="9"/>
      <c r="E34" s="9"/>
      <c r="F34" s="9"/>
      <c r="G34" s="25"/>
    </row>
    <row r="35" spans="1:7" x14ac:dyDescent="0.25">
      <c r="A35" s="23" t="s">
        <v>14</v>
      </c>
      <c r="B35" s="9"/>
      <c r="C35" s="9"/>
      <c r="D35" s="9"/>
      <c r="E35" s="9"/>
      <c r="F35" s="9" t="s">
        <v>22</v>
      </c>
      <c r="G35" s="25"/>
    </row>
    <row r="36" spans="1:7" x14ac:dyDescent="0.25">
      <c r="A36" s="20" t="s">
        <v>20</v>
      </c>
      <c r="B36" s="21"/>
      <c r="C36" s="9"/>
      <c r="D36" s="9"/>
      <c r="E36" s="9"/>
      <c r="F36" s="21" t="s">
        <v>21</v>
      </c>
      <c r="G36" s="33"/>
    </row>
    <row r="37" spans="1:7" x14ac:dyDescent="0.25">
      <c r="A37" s="23" t="s">
        <v>17</v>
      </c>
      <c r="B37" s="9"/>
      <c r="C37" s="9"/>
      <c r="D37" s="9"/>
      <c r="E37" s="9"/>
      <c r="F37" s="9" t="s">
        <v>35</v>
      </c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J20" sqref="J20"/>
    </sheetView>
  </sheetViews>
  <sheetFormatPr baseColWidth="10" defaultRowHeight="15" x14ac:dyDescent="0.25"/>
  <cols>
    <col min="5" max="5" width="8.140625" customWidth="1"/>
    <col min="6" max="6" width="10.85546875" customWidth="1"/>
    <col min="7" max="7" width="20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97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88613.03</v>
      </c>
    </row>
    <row r="11" spans="1:7" x14ac:dyDescent="0.25">
      <c r="A11" s="23" t="s">
        <v>57</v>
      </c>
      <c r="B11" s="9"/>
      <c r="C11" s="9"/>
      <c r="D11" s="9"/>
      <c r="E11" s="9"/>
      <c r="F11" s="9"/>
      <c r="G11" s="39">
        <v>0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58</v>
      </c>
      <c r="B13" s="21"/>
      <c r="C13" s="21"/>
      <c r="D13" s="9"/>
      <c r="E13" s="9"/>
      <c r="F13" s="9"/>
      <c r="G13" s="45">
        <f>G10-G11</f>
        <v>88613.03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23</v>
      </c>
      <c r="B16" s="9"/>
      <c r="C16" s="9"/>
      <c r="D16" s="9"/>
      <c r="E16" s="9"/>
      <c r="F16" s="9"/>
      <c r="G16" s="22">
        <v>39373187.520000003</v>
      </c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59</v>
      </c>
      <c r="B19" s="21"/>
      <c r="C19" s="9"/>
      <c r="D19" s="9"/>
      <c r="E19" s="9"/>
      <c r="F19" s="9"/>
      <c r="G19" s="26">
        <f>G16+G17</f>
        <v>51405273.180000007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51</v>
      </c>
      <c r="B22" s="9"/>
      <c r="C22" s="9"/>
      <c r="D22" s="9"/>
      <c r="E22" s="9"/>
      <c r="F22" s="9"/>
      <c r="G22" s="30">
        <f>G30</f>
        <v>35575706.149999999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93</v>
      </c>
      <c r="B24" s="21"/>
      <c r="C24" s="21"/>
      <c r="D24" s="21"/>
      <c r="E24" s="9"/>
      <c r="F24" s="9" t="s">
        <v>45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74194069.680000007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237128192.16999999</v>
      </c>
    </row>
    <row r="28" spans="1:7" x14ac:dyDescent="0.25">
      <c r="A28" s="23" t="s">
        <v>66</v>
      </c>
      <c r="B28" s="9"/>
      <c r="C28" s="9"/>
      <c r="D28" s="9"/>
      <c r="E28" s="9"/>
      <c r="F28" s="9"/>
      <c r="G28" s="42">
        <v>-9762758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346897968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35575706.149999999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25</v>
      </c>
      <c r="B32" s="32"/>
      <c r="C32" s="32"/>
      <c r="D32" s="32"/>
      <c r="E32" s="32"/>
      <c r="F32" s="21"/>
      <c r="G32" s="25"/>
    </row>
    <row r="33" spans="1:7" x14ac:dyDescent="0.25">
      <c r="A33" s="20" t="s">
        <v>27</v>
      </c>
      <c r="B33" s="21"/>
      <c r="C33" s="21"/>
      <c r="D33" s="21"/>
      <c r="E33" s="21"/>
      <c r="F33" s="21"/>
      <c r="G33" s="25"/>
    </row>
    <row r="34" spans="1:7" x14ac:dyDescent="0.25">
      <c r="A34" s="20" t="s">
        <v>50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22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35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G43"/>
    </sheetView>
  </sheetViews>
  <sheetFormatPr baseColWidth="10" defaultRowHeight="15" x14ac:dyDescent="0.25"/>
  <cols>
    <col min="7" max="8" width="19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98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375490.95</v>
      </c>
    </row>
    <row r="11" spans="1:7" x14ac:dyDescent="0.25">
      <c r="A11" s="23" t="s">
        <v>57</v>
      </c>
      <c r="B11" s="9"/>
      <c r="C11" s="9"/>
      <c r="D11" s="9"/>
      <c r="E11" s="9"/>
      <c r="F11" s="9"/>
      <c r="G11" s="39">
        <v>12200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58</v>
      </c>
      <c r="B13" s="21"/>
      <c r="C13" s="21"/>
      <c r="D13" s="9"/>
      <c r="E13" s="9"/>
      <c r="F13" s="9"/>
      <c r="G13" s="45">
        <f>G10-G11</f>
        <v>363290.95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23</v>
      </c>
      <c r="B16" s="9"/>
      <c r="C16" s="9"/>
      <c r="D16" s="9"/>
      <c r="E16" s="9"/>
      <c r="F16" s="9"/>
      <c r="G16" s="22">
        <v>40406711.93</v>
      </c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59</v>
      </c>
      <c r="B19" s="21"/>
      <c r="C19" s="9"/>
      <c r="D19" s="9"/>
      <c r="E19" s="9"/>
      <c r="F19" s="9"/>
      <c r="G19" s="26">
        <f>G16+G17</f>
        <v>52438797.590000004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51</v>
      </c>
      <c r="B22" s="9"/>
      <c r="C22" s="9"/>
      <c r="D22" s="9"/>
      <c r="E22" s="9"/>
      <c r="F22" s="9"/>
      <c r="G22" s="30">
        <f>G30</f>
        <v>24313808.190000001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93</v>
      </c>
      <c r="B24" s="21"/>
      <c r="C24" s="21"/>
      <c r="D24" s="21"/>
      <c r="E24" s="9"/>
      <c r="F24" s="9" t="s">
        <v>45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104694464.5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218404695.31</v>
      </c>
    </row>
    <row r="28" spans="1:7" x14ac:dyDescent="0.25">
      <c r="A28" s="23" t="s">
        <v>66</v>
      </c>
      <c r="B28" s="9"/>
      <c r="C28" s="9"/>
      <c r="D28" s="9"/>
      <c r="E28" s="9"/>
      <c r="F28" s="9"/>
      <c r="G28" s="42">
        <v>-9247758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347412968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24313808.190000001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25</v>
      </c>
      <c r="B32" s="32"/>
      <c r="C32" s="32"/>
      <c r="D32" s="32"/>
      <c r="E32" s="32"/>
      <c r="F32" s="21"/>
      <c r="G32" s="25"/>
    </row>
    <row r="33" spans="1:7" x14ac:dyDescent="0.25">
      <c r="A33" s="20" t="s">
        <v>27</v>
      </c>
      <c r="B33" s="21"/>
      <c r="C33" s="21"/>
      <c r="D33" s="21"/>
      <c r="E33" s="21"/>
      <c r="F33" s="21"/>
      <c r="G33" s="25"/>
    </row>
    <row r="34" spans="1:7" x14ac:dyDescent="0.25">
      <c r="A34" s="20" t="s">
        <v>50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22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35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9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99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254879.32</v>
      </c>
    </row>
    <row r="11" spans="1:7" x14ac:dyDescent="0.25">
      <c r="A11" s="23" t="s">
        <v>57</v>
      </c>
      <c r="B11" s="9"/>
      <c r="C11" s="9"/>
      <c r="D11" s="9"/>
      <c r="E11" s="9"/>
      <c r="F11" s="9"/>
      <c r="G11" s="39">
        <v>0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58</v>
      </c>
      <c r="B13" s="21"/>
      <c r="C13" s="21"/>
      <c r="D13" s="9"/>
      <c r="E13" s="9"/>
      <c r="F13" s="9"/>
      <c r="G13" s="45">
        <f>G10-G11</f>
        <v>254879.32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23</v>
      </c>
      <c r="B16" s="9"/>
      <c r="C16" s="9"/>
      <c r="D16" s="9"/>
      <c r="E16" s="9"/>
      <c r="F16" s="9"/>
      <c r="G16" s="22">
        <v>40406711.93</v>
      </c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59</v>
      </c>
      <c r="B19" s="21"/>
      <c r="C19" s="9"/>
      <c r="D19" s="9"/>
      <c r="E19" s="9"/>
      <c r="F19" s="9"/>
      <c r="G19" s="26">
        <f>G16+G17</f>
        <v>52438797.590000004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51</v>
      </c>
      <c r="B22" s="9"/>
      <c r="C22" s="9"/>
      <c r="D22" s="9"/>
      <c r="E22" s="9"/>
      <c r="F22" s="9"/>
      <c r="G22" s="30">
        <f>G30</f>
        <v>41604548.93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93</v>
      </c>
      <c r="B24" s="21"/>
      <c r="C24" s="21"/>
      <c r="D24" s="21"/>
      <c r="E24" s="9"/>
      <c r="F24" s="9" t="s">
        <v>45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119926282.56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185882136.50999999</v>
      </c>
    </row>
    <row r="28" spans="1:7" x14ac:dyDescent="0.25">
      <c r="A28" s="23" t="s">
        <v>66</v>
      </c>
      <c r="B28" s="9"/>
      <c r="C28" s="9"/>
      <c r="D28" s="9"/>
      <c r="E28" s="9"/>
      <c r="F28" s="9"/>
      <c r="G28" s="42">
        <v>-9247758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347412968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41604548.93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25</v>
      </c>
      <c r="B32" s="32"/>
      <c r="C32" s="32"/>
      <c r="D32" s="32"/>
      <c r="E32" s="32"/>
      <c r="F32" s="21"/>
      <c r="G32" s="25"/>
    </row>
    <row r="33" spans="1:7" x14ac:dyDescent="0.25">
      <c r="A33" s="20" t="s">
        <v>27</v>
      </c>
      <c r="B33" s="21"/>
      <c r="C33" s="21"/>
      <c r="D33" s="21"/>
      <c r="E33" s="21"/>
      <c r="F33" s="21"/>
      <c r="G33" s="25"/>
    </row>
    <row r="34" spans="1:7" x14ac:dyDescent="0.25">
      <c r="A34" s="20" t="s">
        <v>50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22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35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H16" sqref="H16"/>
    </sheetView>
  </sheetViews>
  <sheetFormatPr baseColWidth="10" defaultRowHeight="15" x14ac:dyDescent="0.25"/>
  <cols>
    <col min="7" max="7" width="18.140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100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48992.72</v>
      </c>
    </row>
    <row r="11" spans="1:7" x14ac:dyDescent="0.25">
      <c r="A11" s="23" t="s">
        <v>57</v>
      </c>
      <c r="B11" s="9"/>
      <c r="C11" s="9"/>
      <c r="D11" s="9"/>
      <c r="E11" s="9"/>
      <c r="F11" s="9"/>
      <c r="G11" s="39">
        <v>42882.3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58</v>
      </c>
      <c r="B13" s="21"/>
      <c r="C13" s="21"/>
      <c r="D13" s="9"/>
      <c r="E13" s="9"/>
      <c r="F13" s="9"/>
      <c r="G13" s="45">
        <f>G10-G11</f>
        <v>6110.4199999999983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23</v>
      </c>
      <c r="B16" s="9"/>
      <c r="C16" s="9"/>
      <c r="D16" s="9"/>
      <c r="E16" s="9"/>
      <c r="F16" s="9"/>
      <c r="G16" s="22">
        <v>40406711.93</v>
      </c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59</v>
      </c>
      <c r="B19" s="21"/>
      <c r="C19" s="9"/>
      <c r="D19" s="9"/>
      <c r="E19" s="9"/>
      <c r="F19" s="9"/>
      <c r="G19" s="26">
        <f>G16+G17</f>
        <v>52438797.590000004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51</v>
      </c>
      <c r="B22" s="9"/>
      <c r="C22" s="9"/>
      <c r="D22" s="9"/>
      <c r="E22" s="9"/>
      <c r="F22" s="9"/>
      <c r="G22" s="30">
        <f>G30</f>
        <v>35320301.530000001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93</v>
      </c>
      <c r="B24" s="21"/>
      <c r="C24" s="21"/>
      <c r="D24" s="21"/>
      <c r="E24" s="9"/>
      <c r="F24" s="9" t="s">
        <v>45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144011040.22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167095626.25</v>
      </c>
    </row>
    <row r="28" spans="1:7" x14ac:dyDescent="0.25">
      <c r="A28" s="23" t="s">
        <v>66</v>
      </c>
      <c r="B28" s="9"/>
      <c r="C28" s="9"/>
      <c r="D28" s="9"/>
      <c r="E28" s="9"/>
      <c r="F28" s="9"/>
      <c r="G28" s="42">
        <v>-10233758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346426968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35320301.530000001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25</v>
      </c>
      <c r="B32" s="32"/>
      <c r="C32" s="32"/>
      <c r="D32" s="32"/>
      <c r="E32" s="32"/>
      <c r="F32" s="21"/>
      <c r="G32" s="25"/>
    </row>
    <row r="33" spans="1:7" x14ac:dyDescent="0.25">
      <c r="A33" s="20" t="s">
        <v>27</v>
      </c>
      <c r="B33" s="21"/>
      <c r="C33" s="21"/>
      <c r="D33" s="21"/>
      <c r="E33" s="21"/>
      <c r="F33" s="21"/>
      <c r="G33" s="25"/>
    </row>
    <row r="34" spans="1:7" x14ac:dyDescent="0.25">
      <c r="A34" s="20" t="s">
        <v>50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22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35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2" sqref="A1:G42"/>
    </sheetView>
  </sheetViews>
  <sheetFormatPr baseColWidth="10" defaultRowHeight="15" x14ac:dyDescent="0.25"/>
  <cols>
    <col min="2" max="2" width="14.7109375" customWidth="1"/>
    <col min="7" max="7" width="18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101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384128.25</v>
      </c>
    </row>
    <row r="11" spans="1:7" x14ac:dyDescent="0.25">
      <c r="A11" s="23" t="s">
        <v>57</v>
      </c>
      <c r="B11" s="9"/>
      <c r="C11" s="9"/>
      <c r="D11" s="9"/>
      <c r="E11" s="9"/>
      <c r="F11" s="9"/>
      <c r="G11" s="39">
        <v>37950.65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58</v>
      </c>
      <c r="B13" s="21"/>
      <c r="C13" s="21"/>
      <c r="D13" s="9"/>
      <c r="E13" s="9"/>
      <c r="F13" s="9"/>
      <c r="G13" s="45">
        <f>G10-G11</f>
        <v>346177.6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23</v>
      </c>
      <c r="B16" s="9"/>
      <c r="C16" s="9"/>
      <c r="D16" s="9"/>
      <c r="E16" s="9"/>
      <c r="F16" s="9"/>
      <c r="G16" s="22">
        <v>40406711.93</v>
      </c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59</v>
      </c>
      <c r="B19" s="21"/>
      <c r="C19" s="9"/>
      <c r="D19" s="9"/>
      <c r="E19" s="9"/>
      <c r="F19" s="9"/>
      <c r="G19" s="26">
        <f>G16+G17</f>
        <v>52438797.590000004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51</v>
      </c>
      <c r="B22" s="9"/>
      <c r="C22" s="9"/>
      <c r="D22" s="9"/>
      <c r="E22" s="9"/>
      <c r="F22" s="9"/>
      <c r="G22" s="30">
        <f>G30</f>
        <v>59051043.549999997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93</v>
      </c>
      <c r="B24" s="21"/>
      <c r="C24" s="21"/>
      <c r="D24" s="21"/>
      <c r="E24" s="9"/>
      <c r="F24" s="9" t="s">
        <v>45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161765636.97999999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125610287.47</v>
      </c>
    </row>
    <row r="28" spans="1:7" x14ac:dyDescent="0.25">
      <c r="A28" s="23" t="s">
        <v>66</v>
      </c>
      <c r="B28" s="9"/>
      <c r="C28" s="9"/>
      <c r="D28" s="9"/>
      <c r="E28" s="9"/>
      <c r="F28" s="9"/>
      <c r="G28" s="42">
        <v>-10233758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346426968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59051043.549999997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25</v>
      </c>
      <c r="B32" s="32"/>
      <c r="C32" s="32"/>
      <c r="D32" s="32"/>
      <c r="E32" s="32"/>
      <c r="F32" s="21"/>
      <c r="G32" s="25"/>
    </row>
    <row r="33" spans="1:7" x14ac:dyDescent="0.25">
      <c r="A33" s="20" t="s">
        <v>27</v>
      </c>
      <c r="B33" s="21"/>
      <c r="C33" s="21"/>
      <c r="D33" s="21"/>
      <c r="E33" s="21"/>
      <c r="F33" s="21"/>
      <c r="G33" s="25"/>
    </row>
    <row r="34" spans="1:7" x14ac:dyDescent="0.25">
      <c r="A34" s="20" t="s">
        <v>50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22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35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2" sqref="A1:H42"/>
    </sheetView>
  </sheetViews>
  <sheetFormatPr baseColWidth="10" defaultRowHeight="15" x14ac:dyDescent="0.25"/>
  <cols>
    <col min="7" max="7" width="20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102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200734.57</v>
      </c>
    </row>
    <row r="11" spans="1:7" x14ac:dyDescent="0.25">
      <c r="A11" s="23" t="s">
        <v>57</v>
      </c>
      <c r="B11" s="9"/>
      <c r="C11" s="9"/>
      <c r="D11" s="9"/>
      <c r="E11" s="9"/>
      <c r="F11" s="9"/>
      <c r="G11" s="39">
        <v>68506.66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58</v>
      </c>
      <c r="B13" s="21"/>
      <c r="C13" s="21"/>
      <c r="D13" s="9"/>
      <c r="E13" s="9"/>
      <c r="F13" s="9"/>
      <c r="G13" s="45">
        <f>G10-G11</f>
        <v>132227.91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23</v>
      </c>
      <c r="B16" s="9"/>
      <c r="C16" s="9"/>
      <c r="D16" s="9"/>
      <c r="E16" s="9"/>
      <c r="F16" s="9"/>
      <c r="G16" s="22">
        <v>40406711.93</v>
      </c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59</v>
      </c>
      <c r="B19" s="21"/>
      <c r="C19" s="9"/>
      <c r="D19" s="9"/>
      <c r="E19" s="9"/>
      <c r="F19" s="9"/>
      <c r="G19" s="26">
        <f>G16+G17</f>
        <v>52438797.590000004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51</v>
      </c>
      <c r="B22" s="9"/>
      <c r="C22" s="9"/>
      <c r="D22" s="9"/>
      <c r="E22" s="9"/>
      <c r="F22" s="9"/>
      <c r="G22" s="30">
        <f>G30</f>
        <v>40279194.060000002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93</v>
      </c>
      <c r="B24" s="21"/>
      <c r="C24" s="21"/>
      <c r="D24" s="21"/>
      <c r="E24" s="9"/>
      <c r="F24" s="9" t="s">
        <v>45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212120596.33000001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94413177.609999999</v>
      </c>
    </row>
    <row r="28" spans="1:7" x14ac:dyDescent="0.25">
      <c r="A28" s="23" t="s">
        <v>66</v>
      </c>
      <c r="B28" s="9"/>
      <c r="C28" s="9"/>
      <c r="D28" s="9"/>
      <c r="E28" s="9"/>
      <c r="F28" s="9"/>
      <c r="G28" s="42">
        <v>-9847758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346812968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40279194.060000002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25</v>
      </c>
      <c r="B32" s="32"/>
      <c r="C32" s="32"/>
      <c r="D32" s="32"/>
      <c r="E32" s="32"/>
      <c r="F32" s="21"/>
      <c r="G32" s="25"/>
    </row>
    <row r="33" spans="1:7" x14ac:dyDescent="0.25">
      <c r="A33" s="20" t="s">
        <v>27</v>
      </c>
      <c r="B33" s="21"/>
      <c r="C33" s="21"/>
      <c r="D33" s="21"/>
      <c r="E33" s="21"/>
      <c r="F33" s="21"/>
      <c r="G33" s="25"/>
    </row>
    <row r="34" spans="1:7" x14ac:dyDescent="0.25">
      <c r="A34" s="20" t="s">
        <v>50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22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35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G43"/>
    </sheetView>
  </sheetViews>
  <sheetFormatPr baseColWidth="10" defaultRowHeight="15" x14ac:dyDescent="0.25"/>
  <cols>
    <col min="7" max="7" width="17.140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103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9822.1</v>
      </c>
    </row>
    <row r="11" spans="1:7" x14ac:dyDescent="0.25">
      <c r="A11" s="23" t="s">
        <v>57</v>
      </c>
      <c r="B11" s="9"/>
      <c r="C11" s="9"/>
      <c r="D11" s="9"/>
      <c r="E11" s="9"/>
      <c r="F11" s="9"/>
      <c r="G11" s="39">
        <v>0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58</v>
      </c>
      <c r="B13" s="21"/>
      <c r="C13" s="21"/>
      <c r="D13" s="9"/>
      <c r="E13" s="9"/>
      <c r="F13" s="9"/>
      <c r="G13" s="45">
        <f>G10-G11</f>
        <v>9822.1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23</v>
      </c>
      <c r="B16" s="9"/>
      <c r="C16" s="9"/>
      <c r="D16" s="9"/>
      <c r="E16" s="9"/>
      <c r="F16" s="9"/>
      <c r="G16" s="22">
        <v>40406711.93</v>
      </c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59</v>
      </c>
      <c r="B19" s="21"/>
      <c r="C19" s="9"/>
      <c r="D19" s="9"/>
      <c r="E19" s="9"/>
      <c r="F19" s="9"/>
      <c r="G19" s="26">
        <f>G16+G17</f>
        <v>52438797.590000004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51</v>
      </c>
      <c r="B22" s="9"/>
      <c r="C22" s="9"/>
      <c r="D22" s="9"/>
      <c r="E22" s="9"/>
      <c r="F22" s="9"/>
      <c r="G22" s="30">
        <f>G30</f>
        <v>21255485.77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93</v>
      </c>
      <c r="B24" s="21"/>
      <c r="C24" s="21"/>
      <c r="D24" s="21"/>
      <c r="E24" s="9"/>
      <c r="F24" s="9" t="s">
        <v>45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243044862.84999999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82512619.379999995</v>
      </c>
    </row>
    <row r="28" spans="1:7" x14ac:dyDescent="0.25">
      <c r="A28" s="23" t="s">
        <v>66</v>
      </c>
      <c r="B28" s="9"/>
      <c r="C28" s="9"/>
      <c r="D28" s="9"/>
      <c r="E28" s="9"/>
      <c r="F28" s="9"/>
      <c r="G28" s="42">
        <v>-9847758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346812968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21255485.77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25</v>
      </c>
      <c r="B32" s="32"/>
      <c r="C32" s="32"/>
      <c r="D32" s="32"/>
      <c r="E32" s="32"/>
      <c r="F32" s="21"/>
      <c r="G32" s="25"/>
    </row>
    <row r="33" spans="1:7" x14ac:dyDescent="0.25">
      <c r="A33" s="20" t="s">
        <v>27</v>
      </c>
      <c r="B33" s="21"/>
      <c r="C33" s="21"/>
      <c r="D33" s="21"/>
      <c r="E33" s="21"/>
      <c r="F33" s="21"/>
      <c r="G33" s="25"/>
    </row>
    <row r="34" spans="1:7" x14ac:dyDescent="0.25">
      <c r="A34" s="20" t="s">
        <v>50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22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35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2" sqref="A1:H42"/>
    </sheetView>
  </sheetViews>
  <sheetFormatPr baseColWidth="10" defaultRowHeight="15" x14ac:dyDescent="0.25"/>
  <cols>
    <col min="7" max="7" width="19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105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231092.69</v>
      </c>
    </row>
    <row r="11" spans="1:7" x14ac:dyDescent="0.25">
      <c r="A11" s="23" t="s">
        <v>57</v>
      </c>
      <c r="B11" s="9"/>
      <c r="C11" s="9"/>
      <c r="D11" s="9"/>
      <c r="E11" s="9"/>
      <c r="F11" s="9"/>
      <c r="G11" s="39">
        <v>43607.3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58</v>
      </c>
      <c r="B13" s="21"/>
      <c r="C13" s="21"/>
      <c r="D13" s="9"/>
      <c r="E13" s="9"/>
      <c r="F13" s="9"/>
      <c r="G13" s="45">
        <f>G10-G11</f>
        <v>187485.39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23</v>
      </c>
      <c r="B16" s="9"/>
      <c r="C16" s="9"/>
      <c r="D16" s="9"/>
      <c r="E16" s="9"/>
      <c r="F16" s="9"/>
      <c r="G16" s="22">
        <v>47469701.659999996</v>
      </c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14072085.66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59</v>
      </c>
      <c r="B19" s="21"/>
      <c r="C19" s="9"/>
      <c r="D19" s="9"/>
      <c r="E19" s="9"/>
      <c r="F19" s="9"/>
      <c r="G19" s="26">
        <f>G16+G17</f>
        <v>61541787.319999993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51</v>
      </c>
      <c r="B22" s="9"/>
      <c r="C22" s="9"/>
      <c r="D22" s="9"/>
      <c r="E22" s="9"/>
      <c r="F22" s="9"/>
      <c r="G22" s="30">
        <f>G30</f>
        <v>4371669.1399999997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104</v>
      </c>
      <c r="B24" s="21"/>
      <c r="C24" s="21"/>
      <c r="D24" s="21"/>
      <c r="E24" s="9"/>
      <c r="F24" s="9" t="s">
        <v>45</v>
      </c>
      <c r="G24" s="24">
        <f>G26+G27+G30-G28</f>
        <v>502809506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12352849.130000001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410934987.73000002</v>
      </c>
    </row>
    <row r="28" spans="1:7" x14ac:dyDescent="0.25">
      <c r="A28" s="23" t="s">
        <v>66</v>
      </c>
      <c r="B28" s="9"/>
      <c r="C28" s="9"/>
      <c r="D28" s="9"/>
      <c r="E28" s="9"/>
      <c r="F28" s="9"/>
      <c r="G28" s="42">
        <v>-75150000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727659506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4371669.1399999997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25</v>
      </c>
      <c r="B32" s="32"/>
      <c r="C32" s="32"/>
      <c r="D32" s="32"/>
      <c r="E32" s="32"/>
      <c r="F32" s="21"/>
      <c r="G32" s="25"/>
    </row>
    <row r="33" spans="1:7" x14ac:dyDescent="0.25">
      <c r="A33" s="20" t="s">
        <v>27</v>
      </c>
      <c r="B33" s="21"/>
      <c r="C33" s="21"/>
      <c r="D33" s="21"/>
      <c r="E33" s="21"/>
      <c r="F33" s="21"/>
      <c r="G33" s="25"/>
    </row>
    <row r="34" spans="1:7" x14ac:dyDescent="0.25">
      <c r="A34" s="20" t="s">
        <v>50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22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35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7" workbookViewId="0">
      <selection activeCell="F33" sqref="F33"/>
    </sheetView>
  </sheetViews>
  <sheetFormatPr baseColWidth="10" defaultRowHeight="15" x14ac:dyDescent="0.25"/>
  <cols>
    <col min="7" max="7" width="18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106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154843.74</v>
      </c>
    </row>
    <row r="11" spans="1:7" x14ac:dyDescent="0.25">
      <c r="A11" s="23" t="s">
        <v>57</v>
      </c>
      <c r="B11" s="9"/>
      <c r="C11" s="9"/>
      <c r="D11" s="9"/>
      <c r="E11" s="9"/>
      <c r="F11" s="9"/>
      <c r="G11" s="39">
        <v>51402.14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58</v>
      </c>
      <c r="B13" s="21"/>
      <c r="C13" s="21"/>
      <c r="D13" s="9"/>
      <c r="E13" s="9"/>
      <c r="F13" s="9"/>
      <c r="G13" s="45">
        <f>G10-G11</f>
        <v>103441.59999999999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23</v>
      </c>
      <c r="B16" s="9"/>
      <c r="C16" s="9"/>
      <c r="D16" s="9"/>
      <c r="E16" s="9"/>
      <c r="F16" s="9"/>
      <c r="G16" s="22">
        <v>47469701.659999996</v>
      </c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14072085.66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59</v>
      </c>
      <c r="B19" s="21"/>
      <c r="C19" s="9"/>
      <c r="D19" s="9"/>
      <c r="E19" s="9"/>
      <c r="F19" s="9"/>
      <c r="G19" s="26">
        <f>G16+G17</f>
        <v>61541787.319999993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51</v>
      </c>
      <c r="B22" s="9"/>
      <c r="C22" s="9"/>
      <c r="D22" s="9"/>
      <c r="E22" s="9"/>
      <c r="F22" s="9"/>
      <c r="G22" s="30">
        <f>G30</f>
        <v>4176119.36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104</v>
      </c>
      <c r="B24" s="21"/>
      <c r="C24" s="21"/>
      <c r="D24" s="21"/>
      <c r="E24" s="9"/>
      <c r="F24" s="9" t="s">
        <v>45</v>
      </c>
      <c r="G24" s="24">
        <f>G26+G27+G30-G28</f>
        <v>502809506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31315692.379999999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392167694.25999999</v>
      </c>
    </row>
    <row r="28" spans="1:7" x14ac:dyDescent="0.25">
      <c r="A28" s="23" t="s">
        <v>66</v>
      </c>
      <c r="B28" s="9"/>
      <c r="C28" s="9"/>
      <c r="D28" s="9"/>
      <c r="E28" s="9"/>
      <c r="F28" s="9"/>
      <c r="G28" s="42">
        <v>-75150000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427659506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4176119.36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25</v>
      </c>
      <c r="B32" s="32"/>
      <c r="C32" s="32"/>
      <c r="D32" s="32"/>
      <c r="E32" s="32"/>
      <c r="F32" s="21"/>
      <c r="G32" s="25"/>
    </row>
    <row r="33" spans="1:7" x14ac:dyDescent="0.25">
      <c r="A33" s="20" t="s">
        <v>27</v>
      </c>
      <c r="B33" s="21"/>
      <c r="C33" s="21"/>
      <c r="D33" s="21"/>
      <c r="E33" s="21"/>
      <c r="F33" s="21"/>
      <c r="G33" s="25"/>
    </row>
    <row r="34" spans="1:7" x14ac:dyDescent="0.25">
      <c r="A34" s="20" t="s">
        <v>50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22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35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workbookViewId="0">
      <selection activeCell="P32" sqref="P32"/>
    </sheetView>
  </sheetViews>
  <sheetFormatPr baseColWidth="10" defaultRowHeight="15" x14ac:dyDescent="0.25"/>
  <cols>
    <col min="1" max="1" width="10.7109375" customWidth="1"/>
    <col min="5" max="5" width="10.140625" customWidth="1"/>
    <col min="6" max="6" width="11.140625" customWidth="1"/>
    <col min="7" max="7" width="23.140625" customWidth="1"/>
    <col min="13" max="13" width="14.85546875" customWidth="1"/>
  </cols>
  <sheetData>
    <row r="1" spans="1:12" ht="31.5" x14ac:dyDescent="0.5">
      <c r="A1" s="13"/>
      <c r="B1" s="14"/>
      <c r="C1" s="14"/>
      <c r="D1" s="14"/>
      <c r="E1" s="15" t="s">
        <v>32</v>
      </c>
      <c r="F1" s="14"/>
      <c r="G1" s="16"/>
    </row>
    <row r="2" spans="1:12" ht="20.25" x14ac:dyDescent="0.3">
      <c r="A2" s="73" t="s">
        <v>31</v>
      </c>
      <c r="B2" s="74"/>
      <c r="C2" s="74"/>
      <c r="D2" s="74"/>
      <c r="E2" s="74"/>
      <c r="F2" s="74"/>
      <c r="G2" s="75"/>
    </row>
    <row r="3" spans="1:12" ht="18.75" x14ac:dyDescent="0.3">
      <c r="A3" s="76" t="s">
        <v>107</v>
      </c>
      <c r="B3" s="77"/>
      <c r="C3" s="77"/>
      <c r="D3" s="77"/>
      <c r="E3" s="77"/>
      <c r="F3" s="77"/>
      <c r="G3" s="78"/>
    </row>
    <row r="4" spans="1:12" ht="15.75" x14ac:dyDescent="0.25">
      <c r="A4" s="86" t="s">
        <v>137</v>
      </c>
      <c r="B4" s="87"/>
      <c r="C4" s="87"/>
      <c r="D4" s="87"/>
      <c r="E4" s="87"/>
      <c r="F4" s="87"/>
      <c r="G4" s="88"/>
    </row>
    <row r="5" spans="1:12" ht="15.75" x14ac:dyDescent="0.25">
      <c r="A5" s="86" t="s">
        <v>127</v>
      </c>
      <c r="B5" s="87"/>
      <c r="C5" s="87"/>
      <c r="D5" s="87"/>
      <c r="E5" s="87"/>
      <c r="F5" s="87"/>
      <c r="G5" s="88"/>
    </row>
    <row r="6" spans="1:12" ht="9" customHeight="1" x14ac:dyDescent="0.25">
      <c r="A6" s="17"/>
      <c r="B6" s="18"/>
      <c r="C6" s="18"/>
      <c r="D6" s="18"/>
      <c r="E6" s="18"/>
      <c r="F6" s="18"/>
      <c r="G6" s="19"/>
    </row>
    <row r="7" spans="1:12" ht="15.75" x14ac:dyDescent="0.25">
      <c r="A7" s="48" t="s">
        <v>108</v>
      </c>
      <c r="B7" s="69"/>
      <c r="C7" s="69"/>
      <c r="D7" s="69"/>
      <c r="E7" s="69"/>
      <c r="F7" s="69"/>
      <c r="G7" s="49"/>
    </row>
    <row r="8" spans="1:12" ht="15.75" x14ac:dyDescent="0.25">
      <c r="A8" s="50" t="s">
        <v>5</v>
      </c>
      <c r="B8" s="37"/>
      <c r="C8" s="51"/>
      <c r="D8" s="51"/>
      <c r="E8" s="51"/>
      <c r="F8" s="51"/>
      <c r="G8" s="52"/>
    </row>
    <row r="9" spans="1:12" ht="15.75" x14ac:dyDescent="0.25">
      <c r="A9" s="53" t="s">
        <v>109</v>
      </c>
      <c r="B9" s="51"/>
      <c r="C9" s="51"/>
      <c r="D9" s="51"/>
      <c r="E9" s="51"/>
      <c r="F9" s="51"/>
      <c r="G9" s="54">
        <v>181365.01</v>
      </c>
      <c r="L9" t="s">
        <v>123</v>
      </c>
    </row>
    <row r="10" spans="1:12" ht="15.75" x14ac:dyDescent="0.25">
      <c r="A10" s="53"/>
      <c r="B10" s="51"/>
      <c r="C10" s="51"/>
      <c r="D10" s="51"/>
      <c r="E10" s="51"/>
      <c r="F10" s="51"/>
      <c r="G10" s="52"/>
    </row>
    <row r="11" spans="1:12" ht="16.5" thickBot="1" x14ac:dyDescent="0.3">
      <c r="A11" s="50" t="s">
        <v>58</v>
      </c>
      <c r="B11" s="37"/>
      <c r="C11" s="37"/>
      <c r="D11" s="51"/>
      <c r="E11" s="51"/>
      <c r="F11" s="51"/>
      <c r="G11" s="55">
        <f>G9</f>
        <v>181365.01</v>
      </c>
    </row>
    <row r="12" spans="1:12" ht="16.5" thickTop="1" x14ac:dyDescent="0.25">
      <c r="A12" s="53"/>
      <c r="B12" s="51"/>
      <c r="C12" s="51"/>
      <c r="D12" s="51"/>
      <c r="E12" s="51"/>
      <c r="F12" s="51"/>
      <c r="G12" s="52"/>
    </row>
    <row r="13" spans="1:12" ht="15.75" x14ac:dyDescent="0.25">
      <c r="A13" s="50" t="s">
        <v>110</v>
      </c>
      <c r="B13" s="37"/>
      <c r="C13" s="51"/>
      <c r="D13" s="51"/>
      <c r="E13" s="51"/>
      <c r="F13" s="51"/>
      <c r="G13" s="52"/>
    </row>
    <row r="14" spans="1:12" ht="15.75" x14ac:dyDescent="0.25">
      <c r="A14" s="50"/>
      <c r="B14" s="37"/>
      <c r="C14" s="51"/>
      <c r="D14" s="51"/>
      <c r="E14" s="51"/>
      <c r="F14" s="51"/>
      <c r="G14" s="52"/>
    </row>
    <row r="15" spans="1:12" ht="15.75" x14ac:dyDescent="0.25">
      <c r="A15" s="53" t="s">
        <v>111</v>
      </c>
      <c r="B15" s="51"/>
      <c r="C15" s="51"/>
      <c r="D15" s="51"/>
      <c r="E15" s="51"/>
      <c r="F15" s="51"/>
      <c r="G15" s="52">
        <v>88561275.019999996</v>
      </c>
    </row>
    <row r="16" spans="1:12" ht="15.75" x14ac:dyDescent="0.25">
      <c r="A16" s="53" t="s">
        <v>112</v>
      </c>
      <c r="B16" s="51"/>
      <c r="C16" s="51"/>
      <c r="D16" s="51"/>
      <c r="E16" s="51"/>
      <c r="F16" s="51"/>
      <c r="G16" s="56" t="s">
        <v>113</v>
      </c>
    </row>
    <row r="17" spans="1:13" ht="15.75" x14ac:dyDescent="0.25">
      <c r="A17" s="53"/>
      <c r="B17" s="51"/>
      <c r="C17" s="51"/>
      <c r="D17" s="51"/>
      <c r="E17" s="51"/>
      <c r="F17" s="51"/>
      <c r="G17" s="52"/>
    </row>
    <row r="18" spans="1:13" ht="16.5" thickBot="1" x14ac:dyDescent="0.3">
      <c r="A18" s="50" t="s">
        <v>114</v>
      </c>
      <c r="B18" s="37"/>
      <c r="C18" s="51"/>
      <c r="D18" s="51"/>
      <c r="E18" s="51"/>
      <c r="F18" s="51"/>
      <c r="G18" s="57">
        <f>G15</f>
        <v>88561275.019999996</v>
      </c>
    </row>
    <row r="19" spans="1:13" ht="16.5" thickTop="1" x14ac:dyDescent="0.25">
      <c r="A19" s="50"/>
      <c r="B19" s="37"/>
      <c r="C19" s="51"/>
      <c r="D19" s="51"/>
      <c r="E19" s="51"/>
      <c r="F19" s="51"/>
      <c r="G19" s="58"/>
    </row>
    <row r="20" spans="1:13" ht="15.75" x14ac:dyDescent="0.25">
      <c r="A20" s="50" t="s">
        <v>4</v>
      </c>
      <c r="B20" s="37"/>
      <c r="C20" s="51"/>
      <c r="D20" s="51"/>
      <c r="E20" s="51"/>
      <c r="F20" s="51"/>
      <c r="G20" s="58">
        <f>G11+G18</f>
        <v>88742640.030000001</v>
      </c>
    </row>
    <row r="21" spans="1:13" ht="15.75" x14ac:dyDescent="0.25">
      <c r="A21" s="53"/>
      <c r="B21" s="51"/>
      <c r="C21" s="51" t="s">
        <v>124</v>
      </c>
      <c r="D21" s="51"/>
      <c r="E21" s="51"/>
      <c r="F21" s="51"/>
      <c r="G21" s="52"/>
    </row>
    <row r="22" spans="1:13" ht="15.75" x14ac:dyDescent="0.25">
      <c r="A22" s="50" t="s">
        <v>7</v>
      </c>
      <c r="B22" s="51"/>
      <c r="C22" s="51"/>
      <c r="D22" s="51"/>
      <c r="E22" s="51"/>
      <c r="F22" s="51"/>
      <c r="G22" s="52"/>
      <c r="M22" s="46"/>
    </row>
    <row r="23" spans="1:13" ht="15.75" x14ac:dyDescent="0.25">
      <c r="A23" s="50" t="s">
        <v>118</v>
      </c>
      <c r="B23" s="51"/>
      <c r="C23" s="51"/>
      <c r="D23" s="51"/>
      <c r="E23" s="51"/>
      <c r="F23" s="51"/>
      <c r="G23" s="52"/>
      <c r="M23" s="46"/>
    </row>
    <row r="24" spans="1:13" ht="15.75" x14ac:dyDescent="0.25">
      <c r="A24" s="53" t="s">
        <v>51</v>
      </c>
      <c r="B24" s="51"/>
      <c r="C24" s="51"/>
      <c r="D24" s="51"/>
      <c r="E24" s="51"/>
      <c r="F24" s="51"/>
      <c r="G24" s="58">
        <v>219178.48</v>
      </c>
      <c r="M24" s="47"/>
    </row>
    <row r="25" spans="1:13" ht="15.75" x14ac:dyDescent="0.25">
      <c r="A25" s="53"/>
      <c r="B25" s="51"/>
      <c r="C25" s="51"/>
      <c r="D25" s="51"/>
      <c r="E25" s="51"/>
      <c r="F25" s="51"/>
      <c r="G25" s="58"/>
      <c r="M25" s="47"/>
    </row>
    <row r="26" spans="1:13" ht="15.75" x14ac:dyDescent="0.25">
      <c r="A26" s="53" t="s">
        <v>119</v>
      </c>
      <c r="B26" s="51"/>
      <c r="C26" s="51"/>
      <c r="D26" s="51"/>
      <c r="E26" s="51"/>
      <c r="F26" s="51"/>
      <c r="G26" s="58">
        <f>G24</f>
        <v>219178.48</v>
      </c>
      <c r="M26" s="47"/>
    </row>
    <row r="27" spans="1:13" ht="15.75" x14ac:dyDescent="0.25">
      <c r="A27" s="53"/>
      <c r="B27" s="51"/>
      <c r="C27" s="51"/>
      <c r="D27" s="51"/>
      <c r="E27" s="51"/>
      <c r="F27" s="51"/>
      <c r="G27" s="58"/>
      <c r="M27" s="47"/>
    </row>
    <row r="28" spans="1:13" ht="15.75" x14ac:dyDescent="0.25">
      <c r="A28" s="50" t="s">
        <v>121</v>
      </c>
      <c r="B28" s="37"/>
      <c r="C28" s="37"/>
      <c r="D28" s="51"/>
      <c r="E28" s="51"/>
      <c r="F28" s="51"/>
      <c r="G28" s="52">
        <v>0</v>
      </c>
      <c r="M28" s="47"/>
    </row>
    <row r="29" spans="1:13" ht="15.75" x14ac:dyDescent="0.25">
      <c r="A29" s="50" t="s">
        <v>120</v>
      </c>
      <c r="B29" s="37"/>
      <c r="C29" s="37"/>
      <c r="D29" s="51"/>
      <c r="E29" s="51"/>
      <c r="F29" s="51"/>
      <c r="G29" s="58">
        <v>0</v>
      </c>
      <c r="M29" s="1"/>
    </row>
    <row r="30" spans="1:13" ht="15.75" x14ac:dyDescent="0.25">
      <c r="A30" s="53"/>
      <c r="B30" s="51"/>
      <c r="C30" s="51"/>
      <c r="D30" s="51"/>
      <c r="E30" s="51"/>
      <c r="F30" s="51"/>
      <c r="G30" s="52"/>
      <c r="M30" s="1"/>
    </row>
    <row r="31" spans="1:13" ht="15.75" x14ac:dyDescent="0.25">
      <c r="A31" s="53" t="s">
        <v>115</v>
      </c>
      <c r="B31" s="51"/>
      <c r="C31" s="51"/>
      <c r="D31" s="37"/>
      <c r="E31" s="51"/>
      <c r="F31" s="51" t="s">
        <v>45</v>
      </c>
      <c r="G31" s="58">
        <v>564624143</v>
      </c>
    </row>
    <row r="32" spans="1:13" ht="15.75" x14ac:dyDescent="0.25">
      <c r="A32" s="53" t="s">
        <v>116</v>
      </c>
      <c r="B32" s="51"/>
      <c r="C32" s="51"/>
      <c r="D32" s="51"/>
      <c r="E32" s="51"/>
      <c r="F32" s="51"/>
      <c r="G32" s="59">
        <v>91218129.519999996</v>
      </c>
    </row>
    <row r="33" spans="1:9" ht="15.75" x14ac:dyDescent="0.25">
      <c r="A33" s="53"/>
      <c r="B33" s="51"/>
      <c r="C33" s="51"/>
      <c r="D33" s="51"/>
      <c r="E33" s="51"/>
      <c r="F33" s="51"/>
      <c r="G33" s="59"/>
    </row>
    <row r="34" spans="1:9" ht="16.5" thickBot="1" x14ac:dyDescent="0.3">
      <c r="A34" s="50" t="s">
        <v>117</v>
      </c>
      <c r="B34" s="37"/>
      <c r="C34" s="37"/>
      <c r="D34" s="51"/>
      <c r="E34" s="51"/>
      <c r="F34" s="51"/>
      <c r="G34" s="60">
        <f>G31-G32-G26</f>
        <v>473186835</v>
      </c>
    </row>
    <row r="35" spans="1:9" ht="16.5" thickTop="1" x14ac:dyDescent="0.25">
      <c r="A35" s="53" t="s">
        <v>25</v>
      </c>
      <c r="B35" s="51"/>
      <c r="C35" s="51"/>
      <c r="D35" s="51"/>
      <c r="E35" s="51"/>
      <c r="F35" s="37"/>
      <c r="G35" s="61" t="s">
        <v>122</v>
      </c>
    </row>
    <row r="36" spans="1:9" ht="15.75" x14ac:dyDescent="0.25">
      <c r="A36" s="53" t="s">
        <v>135</v>
      </c>
      <c r="B36" s="51"/>
      <c r="C36" s="51"/>
      <c r="D36" s="51"/>
      <c r="E36" s="51"/>
      <c r="F36" s="37"/>
      <c r="G36" s="61"/>
    </row>
    <row r="37" spans="1:9" ht="15.75" x14ac:dyDescent="0.25">
      <c r="A37" s="53" t="s">
        <v>136</v>
      </c>
      <c r="B37" s="51"/>
      <c r="C37" s="51"/>
      <c r="D37" s="51"/>
      <c r="E37" s="51"/>
      <c r="F37" s="37"/>
      <c r="G37" s="61"/>
    </row>
    <row r="38" spans="1:9" ht="15.75" x14ac:dyDescent="0.25">
      <c r="A38" s="53"/>
      <c r="B38" s="51"/>
      <c r="C38" s="51"/>
      <c r="D38" s="51"/>
      <c r="E38" s="51"/>
      <c r="F38" s="51"/>
      <c r="G38" s="61"/>
    </row>
    <row r="39" spans="1:9" ht="15.75" x14ac:dyDescent="0.25">
      <c r="A39" s="89" t="s">
        <v>125</v>
      </c>
      <c r="B39" s="90"/>
      <c r="C39" s="67"/>
      <c r="D39" s="90" t="s">
        <v>132</v>
      </c>
      <c r="E39" s="90"/>
      <c r="F39" s="67"/>
      <c r="G39" s="69" t="s">
        <v>126</v>
      </c>
      <c r="H39" s="68"/>
      <c r="I39" t="s">
        <v>26</v>
      </c>
    </row>
    <row r="40" spans="1:9" ht="32.25" customHeight="1" x14ac:dyDescent="0.25">
      <c r="A40" s="48"/>
      <c r="B40" s="62"/>
      <c r="C40" s="62"/>
      <c r="D40" s="37"/>
      <c r="E40" s="37"/>
      <c r="F40" s="62"/>
      <c r="G40" s="63"/>
    </row>
    <row r="41" spans="1:9" ht="15.75" x14ac:dyDescent="0.25">
      <c r="A41" s="82" t="s">
        <v>128</v>
      </c>
      <c r="B41" s="83"/>
      <c r="C41" s="65"/>
      <c r="D41" s="83" t="s">
        <v>133</v>
      </c>
      <c r="E41" s="83"/>
      <c r="F41" s="65"/>
      <c r="G41" s="66" t="s">
        <v>130</v>
      </c>
    </row>
    <row r="42" spans="1:9" ht="15.75" x14ac:dyDescent="0.25">
      <c r="A42" s="84" t="s">
        <v>129</v>
      </c>
      <c r="B42" s="85"/>
      <c r="C42" s="64"/>
      <c r="D42" s="85" t="s">
        <v>134</v>
      </c>
      <c r="E42" s="85"/>
      <c r="F42" s="64"/>
      <c r="G42" s="70" t="s">
        <v>131</v>
      </c>
    </row>
  </sheetData>
  <mergeCells count="10">
    <mergeCell ref="A41:B41"/>
    <mergeCell ref="D41:E41"/>
    <mergeCell ref="A42:B42"/>
    <mergeCell ref="D42:E42"/>
    <mergeCell ref="A2:G2"/>
    <mergeCell ref="A3:G3"/>
    <mergeCell ref="A4:G4"/>
    <mergeCell ref="A5:G5"/>
    <mergeCell ref="A39:B39"/>
    <mergeCell ref="D39:E39"/>
  </mergeCells>
  <pageMargins left="0.7" right="0.7" top="0.75" bottom="0.75" header="0.3" footer="0.3"/>
  <pageSetup orientation="portrait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9" sqref="I9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69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3947.24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23</v>
      </c>
      <c r="B13" s="9"/>
      <c r="C13" s="9"/>
      <c r="D13" s="9"/>
      <c r="E13" s="9"/>
      <c r="F13" s="9"/>
      <c r="G13" s="22">
        <v>17661010.710000001</v>
      </c>
    </row>
    <row r="14" spans="1:7" x14ac:dyDescent="0.25">
      <c r="A14" s="23" t="s">
        <v>24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21089497.949999999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8</v>
      </c>
      <c r="B19" s="9"/>
      <c r="C19" s="9"/>
      <c r="D19" s="9"/>
      <c r="E19" s="9"/>
      <c r="F19" s="9"/>
      <c r="G19" s="27">
        <v>0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28</v>
      </c>
      <c r="B21" s="21"/>
      <c r="C21" s="21"/>
      <c r="D21" s="21"/>
      <c r="E21" s="9"/>
      <c r="F21" s="9" t="s">
        <v>45</v>
      </c>
      <c r="G21" s="24">
        <f>G23+G24-G25+G27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76671232.260000005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67955641.879999995</v>
      </c>
    </row>
    <row r="25" spans="1:7" x14ac:dyDescent="0.25">
      <c r="A25" s="23" t="s">
        <v>38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152919748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8292873.8600000003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25</v>
      </c>
      <c r="B29" s="32"/>
      <c r="C29" s="32"/>
      <c r="D29" s="32"/>
      <c r="E29" s="32"/>
      <c r="F29" s="21"/>
      <c r="G29" s="25"/>
    </row>
    <row r="30" spans="1:7" x14ac:dyDescent="0.25">
      <c r="A30" s="20" t="s">
        <v>48</v>
      </c>
      <c r="B30" s="21"/>
      <c r="C30" s="21"/>
      <c r="D30" s="21"/>
      <c r="E30" s="21"/>
      <c r="F30" s="21"/>
      <c r="G30" s="25"/>
    </row>
    <row r="31" spans="1:7" x14ac:dyDescent="0.25">
      <c r="A31" s="20" t="s">
        <v>49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22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35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N16" sqref="N16"/>
    </sheetView>
  </sheetViews>
  <sheetFormatPr baseColWidth="10" defaultRowHeight="15" x14ac:dyDescent="0.25"/>
  <cols>
    <col min="7" max="7" width="18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68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3947.24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23</v>
      </c>
      <c r="B13" s="9"/>
      <c r="C13" s="9"/>
      <c r="D13" s="9"/>
      <c r="E13" s="9"/>
      <c r="F13" s="9"/>
      <c r="G13" s="22">
        <v>17661010.710000001</v>
      </c>
    </row>
    <row r="14" spans="1:7" x14ac:dyDescent="0.25">
      <c r="A14" s="23" t="s">
        <v>24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21089497.949999999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8</v>
      </c>
      <c r="B19" s="9"/>
      <c r="C19" s="9"/>
      <c r="D19" s="9"/>
      <c r="E19" s="9"/>
      <c r="F19" s="9"/>
      <c r="G19" s="27">
        <v>0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28</v>
      </c>
      <c r="B21" s="21"/>
      <c r="C21" s="21"/>
      <c r="D21" s="21"/>
      <c r="E21" s="9"/>
      <c r="F21" s="9" t="s">
        <v>45</v>
      </c>
      <c r="G21" s="24">
        <f>G23+G24-G25+G27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76671232.260000005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67955641.879999995</v>
      </c>
    </row>
    <row r="25" spans="1:7" x14ac:dyDescent="0.25">
      <c r="A25" s="23" t="s">
        <v>38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152919748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8292873.8600000003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25</v>
      </c>
      <c r="B29" s="32"/>
      <c r="C29" s="32"/>
      <c r="D29" s="32"/>
      <c r="E29" s="32"/>
      <c r="F29" s="21"/>
      <c r="G29" s="25"/>
    </row>
    <row r="30" spans="1:7" x14ac:dyDescent="0.25">
      <c r="A30" s="20" t="s">
        <v>48</v>
      </c>
      <c r="B30" s="21"/>
      <c r="C30" s="21"/>
      <c r="D30" s="21"/>
      <c r="E30" s="21"/>
      <c r="F30" s="21"/>
      <c r="G30" s="25"/>
    </row>
    <row r="31" spans="1:7" x14ac:dyDescent="0.25">
      <c r="A31" s="20" t="s">
        <v>49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22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35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8" workbookViewId="0">
      <selection activeCell="I28" sqref="I28"/>
    </sheetView>
  </sheetViews>
  <sheetFormatPr baseColWidth="10" defaultRowHeight="15" x14ac:dyDescent="0.25"/>
  <cols>
    <col min="7" max="7" width="16.855468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37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217629.72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23</v>
      </c>
      <c r="B13" s="9"/>
      <c r="C13" s="9"/>
      <c r="D13" s="9"/>
      <c r="E13" s="9"/>
      <c r="F13" s="9"/>
      <c r="G13" s="22">
        <v>17661010.710000001</v>
      </c>
    </row>
    <row r="14" spans="1:7" x14ac:dyDescent="0.25">
      <c r="A14" s="23" t="s">
        <v>24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21303180.43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44</v>
      </c>
      <c r="B19" s="9"/>
      <c r="C19" s="9"/>
      <c r="D19" s="9"/>
      <c r="E19" s="9"/>
      <c r="F19" s="9"/>
      <c r="G19" s="27">
        <v>13658375.609999999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28</v>
      </c>
      <c r="B21" s="21"/>
      <c r="C21" s="21"/>
      <c r="D21" s="21"/>
      <c r="E21" s="9"/>
      <c r="F21" s="9" t="s">
        <v>45</v>
      </c>
      <c r="G21" s="24">
        <f>G23+G24-G25+G27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91549956.540000007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47711415.850000001</v>
      </c>
    </row>
    <row r="25" spans="1:7" x14ac:dyDescent="0.25">
      <c r="A25" s="23" t="s">
        <v>38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152919748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13658375.609999999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25</v>
      </c>
      <c r="B29" s="32"/>
      <c r="C29" s="32"/>
      <c r="D29" s="32"/>
      <c r="E29" s="32"/>
      <c r="F29" s="21"/>
      <c r="G29" s="25"/>
    </row>
    <row r="30" spans="1:7" x14ac:dyDescent="0.25">
      <c r="A30" s="20" t="s">
        <v>46</v>
      </c>
      <c r="B30" s="21"/>
      <c r="C30" s="21"/>
      <c r="D30" s="21"/>
      <c r="E30" s="21"/>
      <c r="F30" s="21"/>
      <c r="G30" s="25"/>
    </row>
    <row r="31" spans="1:7" x14ac:dyDescent="0.25">
      <c r="A31" s="20" t="s">
        <v>47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22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35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J12" sqref="J12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52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437.59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23</v>
      </c>
      <c r="B13" s="9"/>
      <c r="C13" s="9"/>
      <c r="D13" s="9"/>
      <c r="E13" s="9"/>
      <c r="F13" s="9"/>
      <c r="G13" s="22">
        <v>17661010.710000001</v>
      </c>
    </row>
    <row r="14" spans="1:7" x14ac:dyDescent="0.25">
      <c r="A14" s="23" t="s">
        <v>24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21085988.300000001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51</v>
      </c>
      <c r="B19" s="9"/>
      <c r="C19" s="9"/>
      <c r="D19" s="9"/>
      <c r="E19" s="9"/>
      <c r="F19" s="9"/>
      <c r="G19" s="27">
        <v>21634931.859999999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28</v>
      </c>
      <c r="B21" s="21"/>
      <c r="C21" s="21"/>
      <c r="D21" s="21"/>
      <c r="E21" s="9"/>
      <c r="F21" s="9" t="s">
        <v>45</v>
      </c>
      <c r="G21" s="24">
        <f>G23+G24-G25+G27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92058183.430000007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39226632.710000001</v>
      </c>
    </row>
    <row r="25" spans="1:7" x14ac:dyDescent="0.25">
      <c r="A25" s="23" t="s">
        <v>38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142615298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21634931.859999999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25</v>
      </c>
      <c r="B29" s="32"/>
      <c r="C29" s="32"/>
      <c r="D29" s="32"/>
      <c r="E29" s="32"/>
      <c r="F29" s="21"/>
      <c r="G29" s="25"/>
    </row>
    <row r="30" spans="1:7" x14ac:dyDescent="0.25">
      <c r="A30" s="20" t="s">
        <v>27</v>
      </c>
      <c r="B30" s="21"/>
      <c r="C30" s="21"/>
      <c r="D30" s="21"/>
      <c r="E30" s="21"/>
      <c r="F30" s="21"/>
      <c r="G30" s="25"/>
    </row>
    <row r="31" spans="1:7" x14ac:dyDescent="0.25">
      <c r="A31" s="20" t="s">
        <v>50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22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35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G26" sqref="G26"/>
    </sheetView>
  </sheetViews>
  <sheetFormatPr baseColWidth="10" defaultRowHeight="15" x14ac:dyDescent="0.25"/>
  <cols>
    <col min="7" max="7" width="17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32</v>
      </c>
      <c r="F2" s="14"/>
      <c r="G2" s="16"/>
    </row>
    <row r="3" spans="1:7" ht="20.25" x14ac:dyDescent="0.3">
      <c r="A3" s="73" t="s">
        <v>31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53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137.59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23</v>
      </c>
      <c r="B13" s="9"/>
      <c r="C13" s="9"/>
      <c r="D13" s="9"/>
      <c r="E13" s="9"/>
      <c r="F13" s="9"/>
      <c r="G13" s="22">
        <v>17712631.300000001</v>
      </c>
    </row>
    <row r="14" spans="1:7" x14ac:dyDescent="0.25">
      <c r="A14" s="23" t="s">
        <v>24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21137308.890000001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ht="15.75" thickBot="1" x14ac:dyDescent="0.3">
      <c r="A18" s="20" t="s">
        <v>7</v>
      </c>
      <c r="B18" s="9"/>
      <c r="C18" s="9"/>
      <c r="D18" s="9"/>
      <c r="E18" s="9"/>
      <c r="F18" s="9"/>
      <c r="G18" s="22"/>
    </row>
    <row r="19" spans="1:7" ht="16.5" thickTop="1" thickBot="1" x14ac:dyDescent="0.3">
      <c r="A19" s="23" t="s">
        <v>51</v>
      </c>
      <c r="B19" s="9"/>
      <c r="C19" s="9"/>
      <c r="D19" s="9"/>
      <c r="E19" s="9"/>
      <c r="F19" s="9"/>
      <c r="G19" s="30">
        <v>2661042.6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28</v>
      </c>
      <c r="B21" s="21"/>
      <c r="C21" s="21"/>
      <c r="D21" s="21"/>
      <c r="E21" s="9"/>
      <c r="F21" s="9" t="s">
        <v>45</v>
      </c>
      <c r="G21" s="24">
        <f>G23+G24-G25+G27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115232616.34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35026089.060000002</v>
      </c>
    </row>
    <row r="25" spans="1:7" x14ac:dyDescent="0.25">
      <c r="A25" s="23" t="s">
        <v>38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152919748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2661042.6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25</v>
      </c>
      <c r="B29" s="32"/>
      <c r="C29" s="32"/>
      <c r="D29" s="32"/>
      <c r="E29" s="32"/>
      <c r="F29" s="21"/>
      <c r="G29" s="25"/>
    </row>
    <row r="30" spans="1:7" x14ac:dyDescent="0.25">
      <c r="A30" s="20" t="s">
        <v>27</v>
      </c>
      <c r="B30" s="21"/>
      <c r="C30" s="21"/>
      <c r="D30" s="21"/>
      <c r="E30" s="21"/>
      <c r="F30" s="21"/>
      <c r="G30" s="25"/>
    </row>
    <row r="31" spans="1:7" x14ac:dyDescent="0.25">
      <c r="A31" s="20" t="s">
        <v>50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22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35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38BA9F-6B9D-4E72-800B-B563C1D212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702080-FCA9-49B1-9D7B-C9DB262872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7DFAB-40A6-4DE4-91E8-3B78AC1AD377}">
  <ds:schemaRefs>
    <ds:schemaRef ds:uri="http://schemas.microsoft.com/office/2006/documentManagement/types"/>
    <ds:schemaRef ds:uri="http://purl.org/dc/terms/"/>
    <ds:schemaRef ds:uri="f273a98b-242d-4bba-ac5b-8e491528a7da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be5260e8-50b7-4b0e-917c-13aa146d7c8e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50</vt:i4>
      </vt:variant>
    </vt:vector>
  </HeadingPairs>
  <TitlesOfParts>
    <vt:vector size="50" baseType="lpstr">
      <vt:lpstr>Hoja1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OCTUBRE -16</vt:lpstr>
      <vt:lpstr>NOVIEMBRE -16</vt:lpstr>
      <vt:lpstr>ENERO-17</vt:lpstr>
      <vt:lpstr>FEBRERO-17</vt:lpstr>
      <vt:lpstr>MARZO -17</vt:lpstr>
      <vt:lpstr>ABRIL-17</vt:lpstr>
      <vt:lpstr>MAYO-17</vt:lpstr>
      <vt:lpstr>JUNIO-17</vt:lpstr>
      <vt:lpstr>JULIO-17</vt:lpstr>
      <vt:lpstr>AGOSTO-17</vt:lpstr>
      <vt:lpstr>SEPTIEMBRE-17</vt:lpstr>
      <vt:lpstr>OCTUBRE -17</vt:lpstr>
      <vt:lpstr>NOVIEMBRE-17</vt:lpstr>
      <vt:lpstr>ENERO-19</vt:lpstr>
      <vt:lpstr>FEBRERO-19</vt:lpstr>
      <vt:lpstr>MARZO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Ivonne Karina  Salado De Vanderhorst</cp:lastModifiedBy>
  <cp:lastPrinted>2023-04-04T14:35:30Z</cp:lastPrinted>
  <dcterms:created xsi:type="dcterms:W3CDTF">2010-11-22T14:08:40Z</dcterms:created>
  <dcterms:modified xsi:type="dcterms:W3CDTF">2023-04-05T12:11:13Z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